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branzltd-my.sharepoint.com/personal/stephanie_breen-howley_branz_co_nz/Documents/Desktop/"/>
    </mc:Choice>
  </mc:AlternateContent>
  <xr:revisionPtr revIDLastSave="4" documentId="8_{7565E711-916B-4FE8-89B1-D021B1ACF529}" xr6:coauthVersionLast="47" xr6:coauthVersionMax="47" xr10:uidLastSave="{4880FCE9-FB14-43FA-8166-E7C109E279D8}"/>
  <workbookProtection workbookAlgorithmName="SHA-512" workbookHashValue="1PaW1nWRCAbpk4qpupt/8yiMD3hKv8edqQuwXBDsaUDbSjy1csiMbOKEBeLIZEaErtjvcpeHrfo7h5OxbcqCmg==" workbookSaltValue="FPBf4HZ53KgTqxBElL2mbA==" workbookSpinCount="100000" lockStructure="1"/>
  <bookViews>
    <workbookView xWindow="-98" yWindow="-98" windowWidth="21795" windowHeight="13875" activeTab="1" xr2:uid="{465D2052-D235-4C97-917F-475590F77414}"/>
  </bookViews>
  <sheets>
    <sheet name="Introduction" sheetId="10" r:id="rId1"/>
    <sheet name="Schedule Method" sheetId="11" r:id="rId2"/>
  </sheets>
  <definedNames>
    <definedName name="DoorArea">'Schedule Method'!$G$21</definedName>
    <definedName name="_xlnm.Print_Area" localSheetId="0">Introduction!$A$1:$H$55</definedName>
    <definedName name="_xlnm.Print_Area" localSheetId="1">'Schedule Method'!$B$2:$K$66</definedName>
    <definedName name="_xlnm.Print_Titles" localSheetId="1">'Schedule Method'!$2:$15</definedName>
    <definedName name="SEWTotalWalls">'Schedule Method'!$G$20</definedName>
    <definedName name="SEWWindows">'Schedule Method'!$G$19</definedName>
    <definedName name="SkylightArea" localSheetId="1">'Schedule Method'!$G$22</definedName>
    <definedName name="TAs">'Schedule Method'!$O$43:$O$111</definedName>
    <definedName name="TotalRoofArea" localSheetId="1">'Schedule Method'!$G$23</definedName>
    <definedName name="TotalWallArea">'Schedule Method'!$G$18</definedName>
    <definedName name="WindowArea">'Schedule Method'!$G$17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5" i="11" l="1"/>
  <c r="I12" i="11"/>
  <c r="I13" i="11"/>
  <c r="N10" i="11"/>
  <c r="I15" i="11" l="1"/>
  <c r="D13" i="11"/>
  <c r="N14" i="11" l="1"/>
  <c r="N8" i="11"/>
  <c r="P18" i="11" s="1"/>
  <c r="K44" i="11" l="1"/>
  <c r="K45" i="11"/>
  <c r="K46" i="11"/>
  <c r="K47" i="11"/>
  <c r="K48" i="11"/>
  <c r="K49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43" i="11"/>
  <c r="D49" i="11"/>
  <c r="M49" i="11" s="1"/>
  <c r="M50" i="11"/>
  <c r="K50" i="11" s="1"/>
  <c r="D51" i="11"/>
  <c r="M51" i="11" s="1"/>
  <c r="D52" i="11"/>
  <c r="M52" i="11" s="1"/>
  <c r="D53" i="11"/>
  <c r="M53" i="11" s="1"/>
  <c r="D54" i="11"/>
  <c r="M54" i="11" s="1"/>
  <c r="D55" i="11"/>
  <c r="M55" i="11" s="1"/>
  <c r="D56" i="11"/>
  <c r="M56" i="11" s="1"/>
  <c r="D57" i="11"/>
  <c r="M57" i="11" s="1"/>
  <c r="D58" i="11"/>
  <c r="M58" i="11" s="1"/>
  <c r="D59" i="11"/>
  <c r="M59" i="11" s="1"/>
  <c r="D60" i="11"/>
  <c r="M60" i="11" s="1"/>
  <c r="D61" i="11"/>
  <c r="M61" i="11" s="1"/>
  <c r="D62" i="11"/>
  <c r="M62" i="11" s="1"/>
  <c r="D63" i="11"/>
  <c r="M63" i="11" s="1"/>
  <c r="D64" i="11"/>
  <c r="M64" i="11" s="1"/>
  <c r="D65" i="11"/>
  <c r="M65" i="11" s="1"/>
  <c r="D66" i="11"/>
  <c r="M66" i="11" s="1"/>
  <c r="B66" i="11"/>
  <c r="B65" i="11"/>
  <c r="B64" i="11"/>
  <c r="B6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43" i="11"/>
  <c r="E29" i="11"/>
  <c r="H29" i="11" s="1"/>
  <c r="N12" i="11"/>
  <c r="E28" i="11"/>
  <c r="H28" i="11" s="1"/>
  <c r="E27" i="11"/>
  <c r="H27" i="11" s="1"/>
  <c r="E26" i="11"/>
  <c r="H26" i="11" s="1"/>
  <c r="P32" i="11" l="1"/>
  <c r="O32" i="11" s="1"/>
  <c r="I38" i="11" s="1"/>
  <c r="P33" i="11"/>
  <c r="O33" i="11" s="1"/>
  <c r="I36" i="11" s="1"/>
  <c r="P34" i="11"/>
  <c r="O24" i="11"/>
  <c r="E34" i="11" s="1"/>
  <c r="P22" i="11"/>
  <c r="O28" i="11" s="1"/>
  <c r="E38" i="11" s="1"/>
  <c r="P19" i="11"/>
  <c r="O25" i="11" s="1"/>
  <c r="E35" i="11" s="1"/>
  <c r="P20" i="11"/>
  <c r="O26" i="11" s="1"/>
  <c r="E36" i="11" s="1"/>
  <c r="P31" i="11"/>
  <c r="O31" i="11" s="1"/>
  <c r="I37" i="11" s="1"/>
  <c r="P23" i="11"/>
  <c r="O29" i="11" s="1"/>
  <c r="E39" i="11" s="1"/>
  <c r="P24" i="11"/>
  <c r="O30" i="11" s="1"/>
  <c r="E40" i="11" s="1"/>
  <c r="P21" i="11"/>
  <c r="O27" i="11" s="1"/>
  <c r="E37" i="11" s="1"/>
  <c r="D48" i="11" l="1"/>
  <c r="M48" i="11" s="1"/>
  <c r="D45" i="11"/>
  <c r="M45" i="11" s="1"/>
  <c r="D47" i="11"/>
  <c r="M47" i="11" s="1"/>
  <c r="D44" i="11"/>
  <c r="M44" i="11" s="1"/>
  <c r="D43" i="11"/>
  <c r="M43" i="11" s="1"/>
  <c r="D46" i="11"/>
  <c r="M46" i="11" s="1"/>
</calcChain>
</file>

<file path=xl/sharedStrings.xml><?xml version="1.0" encoding="utf-8"?>
<sst xmlns="http://schemas.openxmlformats.org/spreadsheetml/2006/main" count="298" uniqueCount="193">
  <si>
    <t>Roof</t>
  </si>
  <si>
    <t>Windows</t>
  </si>
  <si>
    <t>Skylights</t>
  </si>
  <si>
    <t>Doors</t>
  </si>
  <si>
    <t>Walls</t>
  </si>
  <si>
    <t>Designer</t>
  </si>
  <si>
    <t>Address</t>
  </si>
  <si>
    <t>Date</t>
  </si>
  <si>
    <t>Project name</t>
  </si>
  <si>
    <t>Climate Zone</t>
  </si>
  <si>
    <t>Western Bay of Plenty District</t>
  </si>
  <si>
    <t>Rangitikei District (South of 39°50')</t>
  </si>
  <si>
    <t>Territorial Authority</t>
  </si>
  <si>
    <t>Chatham Islands</t>
  </si>
  <si>
    <t>Tasman District</t>
  </si>
  <si>
    <t>Nelson City</t>
  </si>
  <si>
    <t>Marlborough District</t>
  </si>
  <si>
    <t>Kaikoura District</t>
  </si>
  <si>
    <t>Buller District</t>
  </si>
  <si>
    <t>Grey District</t>
  </si>
  <si>
    <t>Westland District</t>
  </si>
  <si>
    <t>Hurunui District</t>
  </si>
  <si>
    <t>Waimakariri District</t>
  </si>
  <si>
    <t>Christchurch City</t>
  </si>
  <si>
    <t>Selwyn District</t>
  </si>
  <si>
    <t>Ashburton District</t>
  </si>
  <si>
    <t>Timaru District</t>
  </si>
  <si>
    <t>Mackenzie District</t>
  </si>
  <si>
    <t>Waimate District</t>
  </si>
  <si>
    <t>Queenstown-Lakes District</t>
  </si>
  <si>
    <t>Dunedin City</t>
  </si>
  <si>
    <t>Clutha District</t>
  </si>
  <si>
    <t>Southland District</t>
  </si>
  <si>
    <t>Gore District</t>
  </si>
  <si>
    <t>Invercargill City</t>
  </si>
  <si>
    <t>Waitaki District (Inland of Otekaieke River)</t>
  </si>
  <si>
    <t>Waitaki District (Seaward of Otekaieke River)</t>
  </si>
  <si>
    <t>Central Otago District</t>
  </si>
  <si>
    <t>Glazing percentage</t>
  </si>
  <si>
    <t>Element</t>
  </si>
  <si>
    <t>RLU</t>
  </si>
  <si>
    <t>Description</t>
  </si>
  <si>
    <t>Element type</t>
  </si>
  <si>
    <t>Valid location</t>
  </si>
  <si>
    <t>Area
(m²)</t>
  </si>
  <si>
    <t xml:space="preserve">Climate Zone   </t>
  </si>
  <si>
    <t>What this calculation tool does</t>
  </si>
  <si>
    <t>Construction R-values</t>
  </si>
  <si>
    <t>Limitations and liability</t>
  </si>
  <si>
    <t>BRANZ Ltd accepts no liability for loss or damages resulting from use of this tool.</t>
  </si>
  <si>
    <t>The accuracy of the calculation relies on the designer entering accurate values.</t>
  </si>
  <si>
    <t>Restrictions on use</t>
  </si>
  <si>
    <t>This tool is only to be used in its full, unmodified form.</t>
  </si>
  <si>
    <t>Using the tool</t>
  </si>
  <si>
    <t>Data should only be entered into areas that are shaded in blue.</t>
  </si>
  <si>
    <t>The climate zone maps have been revised to include six climate zones.</t>
  </si>
  <si>
    <t>Cells that are shaded in dark blue provide a dropdown list of options. Only options from the dropdown list can be used.</t>
  </si>
  <si>
    <t>Calculated cells are shown in orange and can not be selected.</t>
  </si>
  <si>
    <t>Buildings with curtain walling are excluded. </t>
  </si>
  <si>
    <t>Measurement of areas</t>
  </si>
  <si>
    <t>Old Climate Zone</t>
  </si>
  <si>
    <t>old1</t>
  </si>
  <si>
    <t>old2</t>
  </si>
  <si>
    <t>old3</t>
  </si>
  <si>
    <t>When submitted</t>
  </si>
  <si>
    <t>Before 1 May 2023</t>
  </si>
  <si>
    <t>Before 2 November 2023</t>
  </si>
  <si>
    <t>Phase</t>
  </si>
  <si>
    <t>After 2 November 2023</t>
  </si>
  <si>
    <t>minRLU</t>
  </si>
  <si>
    <t>Phase1old1</t>
  </si>
  <si>
    <t>Phase1old2</t>
  </si>
  <si>
    <t>Phase1old3</t>
  </si>
  <si>
    <t>Phase11</t>
  </si>
  <si>
    <t>Phase12</t>
  </si>
  <si>
    <t>Phase13</t>
  </si>
  <si>
    <t>Phase14</t>
  </si>
  <si>
    <t>Phase15</t>
  </si>
  <si>
    <t>Phase16</t>
  </si>
  <si>
    <t>Phase21</t>
  </si>
  <si>
    <t>Phase22</t>
  </si>
  <si>
    <t>Phase23</t>
  </si>
  <si>
    <t>Phase24</t>
  </si>
  <si>
    <t>Phase25</t>
  </si>
  <si>
    <t>Phase26</t>
  </si>
  <si>
    <t>Phase31</t>
  </si>
  <si>
    <t>Phase32</t>
  </si>
  <si>
    <t>Phase33</t>
  </si>
  <si>
    <t>Phase34</t>
  </si>
  <si>
    <t>Phase35</t>
  </si>
  <si>
    <t>Phase36</t>
  </si>
  <si>
    <t>Heated minimums</t>
  </si>
  <si>
    <t>Required Minimum</t>
  </si>
  <si>
    <t>Heated Ceilings</t>
  </si>
  <si>
    <t>Construction R-Value
(W/K)</t>
  </si>
  <si>
    <t xml:space="preserve">   Total vertical glazing area</t>
  </si>
  <si>
    <t xml:space="preserve">   Total wall area (combined walls, windows and doors)</t>
  </si>
  <si>
    <t xml:space="preserve">   Total South, East and West vertical glazing area</t>
  </si>
  <si>
    <t xml:space="preserve">   Total South, East and West wall area (incl. walls, windows and doors)</t>
  </si>
  <si>
    <t xml:space="preserve">   Total roof area</t>
  </si>
  <si>
    <t xml:space="preserve">   Total opaque door area</t>
  </si>
  <si>
    <t>Slab-on-ground Floors</t>
  </si>
  <si>
    <t>Other Floors</t>
  </si>
  <si>
    <t>Heated Floors</t>
  </si>
  <si>
    <t>Heated Walls</t>
  </si>
  <si>
    <t>Heated Other</t>
  </si>
  <si>
    <t>Select the climate zone and accurately enter all the relevant areas.</t>
  </si>
  <si>
    <t xml:space="preserve">   Total skylight area </t>
  </si>
  <si>
    <t>Insulation Product</t>
  </si>
  <si>
    <t>BCA
verified</t>
  </si>
  <si>
    <t>Reference</t>
  </si>
  <si>
    <t>Insulation R-value
(m².K/W)</t>
  </si>
  <si>
    <t>Construction R-value
(m².K/W)</t>
  </si>
  <si>
    <t>Interpretation of H1/AS1 5th edition</t>
  </si>
  <si>
    <t>This tool checks for compliance of housing and small buildings with the schedule method of  H1/AS1 5th edition amendment 1. </t>
  </si>
  <si>
    <t>Compliance requirements for H1/AS1 5th edition amendment 1</t>
  </si>
  <si>
    <t>The use of H1/AS1 5th edition amendment 1 is restricted to housing or buildings other than housing that are less than 300 m².</t>
  </si>
  <si>
    <t>New methods for determining the thermal resistance and construction R-value of building elements are contained within H1/AS1 5th edition amendment 1 and include methods to calculate the R-values for slab-on-ground floors, windows, doors and skylights.</t>
  </si>
  <si>
    <t>NZS4218:2009 is no longer referenced within H1/AS1 5th edition amendment 1. Other standards have been added.</t>
  </si>
  <si>
    <t>Where heating is embedded in a building element, a higher minimum R-value is required. See H1/AS1 5th edition amendment 1 for details.</t>
  </si>
  <si>
    <t>Please refer to H1/AS1 5th edition amendment 1 for full compliance information.</t>
  </si>
  <si>
    <t>This tool can not be used for H1/AS2 1st edition, which deals with larger non-residential buildings which have different requirements.</t>
  </si>
  <si>
    <t>The designer should verify the construction R-values for the various building elements. These are NOT the same as the insulation R-values. </t>
  </si>
  <si>
    <t>Use the BRANZ House Insulation Guide to find construction R-values or use the appropriate methods to calculate the construction R-values:</t>
  </si>
  <si>
    <t>▪ For walls, roofs and floors other than slab-on-ground floors, use NZS 4214.</t>
  </si>
  <si>
    <t>▪ For windows, doors and skylights, see Appendix E in H1/AS1 5th edition amendment 1.</t>
  </si>
  <si>
    <t>▪ For slab-on-ground floors, see Appendix F in H1/AS1 5th edition amendment 1.</t>
  </si>
  <si>
    <t>This tool is implemented according to an interpretation of H1/AS1 5th edition amendment 1.</t>
  </si>
  <si>
    <r>
      <t xml:space="preserve">                H1/AS1 5</t>
    </r>
    <r>
      <rPr>
        <b/>
        <vertAlign val="superscript"/>
        <sz val="20"/>
        <color theme="1"/>
        <rFont val="Calibri"/>
        <family val="2"/>
        <scheme val="minor"/>
      </rPr>
      <t xml:space="preserve">th </t>
    </r>
    <r>
      <rPr>
        <b/>
        <sz val="20"/>
        <color theme="1"/>
        <rFont val="Calibri"/>
        <family val="2"/>
        <scheme val="minor"/>
      </rPr>
      <t>Edition Schedule Method</t>
    </r>
  </si>
  <si>
    <t>Min. construction
R-value
(m².K/W)</t>
  </si>
  <si>
    <t xml:space="preserve">   Total E, S, W glazing area </t>
  </si>
  <si>
    <t xml:space="preserve">   Total vertical glazing area </t>
  </si>
  <si>
    <t>&lt; 30% total wall area</t>
  </si>
  <si>
    <t>&lt;30%  total E, S, W wall area</t>
  </si>
  <si>
    <r>
      <t>&lt; 6 m</t>
    </r>
    <r>
      <rPr>
        <b/>
        <sz val="11"/>
        <color theme="1"/>
        <rFont val="Calibri"/>
        <family val="2"/>
      </rPr>
      <t>² or &lt; 6% total wall area</t>
    </r>
  </si>
  <si>
    <t>Please provide the following areas;</t>
  </si>
  <si>
    <t>Tests</t>
  </si>
  <si>
    <t>&lt; 1.5 m² or &lt; 1.5% roof area</t>
  </si>
  <si>
    <t>The window area of the building can be no greater than 30% of the total wall area.</t>
  </si>
  <si>
    <t>The print area has been set to cover the white area on the sheet with the print orientation being landscape.</t>
  </si>
  <si>
    <t>Refer to H1/AS1 5th edition amendment 1 for definitions of building element areas, in particular;</t>
  </si>
  <si>
    <r>
      <t xml:space="preserve">The </t>
    </r>
    <r>
      <rPr>
        <i/>
        <sz val="11"/>
        <color theme="1"/>
        <rFont val="Calibri"/>
        <family val="2"/>
      </rPr>
      <t>total roof area</t>
    </r>
    <r>
      <rPr>
        <sz val="11"/>
        <color theme="1"/>
        <rFont val="Calibri"/>
        <family val="2"/>
      </rPr>
      <t xml:space="preserve"> is the </t>
    </r>
    <r>
      <rPr>
        <i/>
        <sz val="11"/>
        <color theme="1"/>
        <rFont val="Calibri"/>
        <family val="2"/>
      </rPr>
      <t>roof area</t>
    </r>
    <r>
      <rPr>
        <sz val="11"/>
        <color theme="1"/>
        <rFont val="Calibri"/>
        <family val="2"/>
      </rPr>
      <t xml:space="preserve"> plus the area of skylights in the roof.</t>
    </r>
  </si>
  <si>
    <r>
      <t xml:space="preserve">The </t>
    </r>
    <r>
      <rPr>
        <i/>
        <sz val="11"/>
        <color theme="1"/>
        <rFont val="Calibri"/>
        <family val="2"/>
      </rPr>
      <t>total wall area</t>
    </r>
    <r>
      <rPr>
        <sz val="11"/>
        <color theme="1"/>
        <rFont val="Calibri"/>
        <family val="2"/>
      </rPr>
      <t xml:space="preserve"> is the </t>
    </r>
    <r>
      <rPr>
        <i/>
        <sz val="11"/>
        <color theme="1"/>
        <rFont val="Calibri"/>
        <family val="2"/>
      </rPr>
      <t>wall area</t>
    </r>
    <r>
      <rPr>
        <sz val="11"/>
        <color theme="1"/>
        <rFont val="Calibri"/>
        <family val="2"/>
      </rPr>
      <t xml:space="preserve"> plus the area of all vertical windows and doors in the external walls of the building.</t>
    </r>
  </si>
  <si>
    <t>NZS4218:2009 provides guidance in appendix A on identifying the thermal envelope and how to internally measure building elements.</t>
  </si>
  <si>
    <t>Appendix F of H1/AS1 5th Ed Amd1 discusses the thermal resistance of slab-on-ground floors and uses internal measurements for the floor.</t>
  </si>
  <si>
    <t>For consistency, it is recommended to use internal measurements for all building elements.</t>
  </si>
  <si>
    <t xml:space="preserve">Application </t>
  </si>
  <si>
    <t>Auckland</t>
  </si>
  <si>
    <t>Hastings District</t>
  </si>
  <si>
    <t>Far North District</t>
  </si>
  <si>
    <t>Whangarei District</t>
  </si>
  <si>
    <t>Kaipara District</t>
  </si>
  <si>
    <t>Thames-Coromandel District</t>
  </si>
  <si>
    <t>Hauraki District</t>
  </si>
  <si>
    <t>Waikato District</t>
  </si>
  <si>
    <t>Matamata-Piako District</t>
  </si>
  <si>
    <t>Hamilton City</t>
  </si>
  <si>
    <t>Waipa District</t>
  </si>
  <si>
    <t>Ōtorohanga District</t>
  </si>
  <si>
    <t>South Waikato District</t>
  </si>
  <si>
    <t>Waitomo District</t>
  </si>
  <si>
    <t>Taupo District</t>
  </si>
  <si>
    <t>Tauranga City</t>
  </si>
  <si>
    <t>Rotorua District</t>
  </si>
  <si>
    <t>Whakatane District</t>
  </si>
  <si>
    <t>Kawerau District</t>
  </si>
  <si>
    <t>Ōpōtiki District</t>
  </si>
  <si>
    <t>Gisborne District</t>
  </si>
  <si>
    <t>Wairoa District</t>
  </si>
  <si>
    <t>Napier City</t>
  </si>
  <si>
    <t>Central Hawke’s Bay District</t>
  </si>
  <si>
    <t>New Plymouth District</t>
  </si>
  <si>
    <t>Stratford District</t>
  </si>
  <si>
    <t>South Taranaki District</t>
  </si>
  <si>
    <t>Ruapehu District</t>
  </si>
  <si>
    <t>Whanganui District</t>
  </si>
  <si>
    <t>Rangitikei District (North of 39°50')</t>
  </si>
  <si>
    <t>Manawatu District</t>
  </si>
  <si>
    <t>Palmerston North City</t>
  </si>
  <si>
    <t>Tararua District</t>
  </si>
  <si>
    <t>Horowhenua District</t>
  </si>
  <si>
    <t>Kapiti Coast District</t>
  </si>
  <si>
    <t>Masterton District</t>
  </si>
  <si>
    <t>Carterton District</t>
  </si>
  <si>
    <t>South Wairarapa District</t>
  </si>
  <si>
    <t>Porirua City</t>
  </si>
  <si>
    <t>Upper Hutt City</t>
  </si>
  <si>
    <t>Lower Hutt City</t>
  </si>
  <si>
    <t>Wellington City</t>
  </si>
  <si>
    <t>All OK</t>
  </si>
  <si>
    <t>Housing</t>
  </si>
  <si>
    <t xml:space="preserve">             H1/AS1 5th Edition Amend. 1 Schedule Method Spreadsheet - Introduction</t>
  </si>
  <si>
    <t xml:space="preserve"> 27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</si>
</sst>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-mmm\-yyyy"/>
    <numFmt numFmtId="165" formatCode="0.0"/>
    <numFmt numFmtId="166" formatCode="0.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Times New Roman"/>
      <family val="1"/>
    </font>
    <font>
      <b/>
      <sz val="11"/>
      <color theme="1"/>
      <name val="Calibri"/>
      <family val="2"/>
    </font>
    <font>
      <b/>
      <u/>
      <sz val="11"/>
      <name val="Calibri"/>
      <family val="2"/>
    </font>
    <font>
      <sz val="11"/>
      <name val="Times New Roman"/>
      <family val="1"/>
    </font>
    <font>
      <sz val="11"/>
      <name val="Calibri"/>
      <family val="2"/>
    </font>
    <font>
      <b/>
      <sz val="10.5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</font>
    <font>
      <b/>
      <sz val="10"/>
      <color rgb="FFFF0000"/>
      <name val="Calibri"/>
      <family val="2"/>
      <scheme val="minor"/>
    </font>
    <font>
      <sz val="7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8EA9DB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6"/>
      </left>
      <right style="medium">
        <color theme="6"/>
      </right>
      <top style="medium">
        <color theme="6"/>
      </top>
      <bottom style="medium">
        <color theme="6"/>
      </bottom>
      <diagonal/>
    </border>
    <border>
      <left style="medium">
        <color theme="6"/>
      </left>
      <right/>
      <top style="medium">
        <color theme="6"/>
      </top>
      <bottom style="hair">
        <color theme="0" tint="-0.34998626667073579"/>
      </bottom>
      <diagonal/>
    </border>
    <border>
      <left/>
      <right/>
      <top style="medium">
        <color theme="6"/>
      </top>
      <bottom style="hair">
        <color theme="0" tint="-0.34998626667073579"/>
      </bottom>
      <diagonal/>
    </border>
    <border>
      <left/>
      <right style="medium">
        <color theme="6"/>
      </right>
      <top style="medium">
        <color theme="6"/>
      </top>
      <bottom style="hair">
        <color theme="0" tint="-0.34998626667073579"/>
      </bottom>
      <diagonal/>
    </border>
    <border>
      <left style="medium">
        <color theme="6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6"/>
      </right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theme="6"/>
      </left>
      <right/>
      <top style="hair">
        <color theme="0" tint="-0.34998626667073579"/>
      </top>
      <bottom style="medium">
        <color theme="6"/>
      </bottom>
      <diagonal/>
    </border>
    <border>
      <left/>
      <right/>
      <top style="hair">
        <color theme="0" tint="-0.34998626667073579"/>
      </top>
      <bottom style="medium">
        <color theme="6"/>
      </bottom>
      <diagonal/>
    </border>
    <border>
      <left/>
      <right style="medium">
        <color theme="6"/>
      </right>
      <top style="hair">
        <color theme="0" tint="-0.34998626667073579"/>
      </top>
      <bottom style="medium">
        <color theme="6"/>
      </bottom>
      <diagonal/>
    </border>
    <border>
      <left style="medium">
        <color theme="6"/>
      </left>
      <right/>
      <top style="medium">
        <color theme="6"/>
      </top>
      <bottom style="medium">
        <color theme="6"/>
      </bottom>
      <diagonal/>
    </border>
    <border>
      <left/>
      <right style="medium">
        <color theme="6"/>
      </right>
      <top style="medium">
        <color theme="6"/>
      </top>
      <bottom style="medium">
        <color theme="6"/>
      </bottom>
      <diagonal/>
    </border>
    <border>
      <left/>
      <right/>
      <top style="thin">
        <color indexed="64"/>
      </top>
      <bottom style="hair">
        <color theme="6"/>
      </bottom>
      <diagonal/>
    </border>
    <border>
      <left/>
      <right/>
      <top style="hair">
        <color theme="6"/>
      </top>
      <bottom style="hair">
        <color theme="6"/>
      </bottom>
      <diagonal/>
    </border>
    <border>
      <left style="medium">
        <color theme="6"/>
      </left>
      <right/>
      <top/>
      <bottom/>
      <diagonal/>
    </border>
    <border>
      <left/>
      <right style="medium">
        <color theme="6"/>
      </right>
      <top/>
      <bottom/>
      <diagonal/>
    </border>
    <border>
      <left/>
      <right/>
      <top/>
      <bottom style="hair">
        <color theme="0" tint="-0.34998626667073579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24">
    <xf numFmtId="0" fontId="0" fillId="0" borderId="0" xfId="0"/>
    <xf numFmtId="0" fontId="5" fillId="0" borderId="0" xfId="0" applyFont="1"/>
    <xf numFmtId="0" fontId="6" fillId="0" borderId="0" xfId="0" applyFont="1"/>
    <xf numFmtId="0" fontId="0" fillId="2" borderId="0" xfId="0" applyFill="1"/>
    <xf numFmtId="0" fontId="6" fillId="2" borderId="0" xfId="0" applyFont="1" applyFill="1"/>
    <xf numFmtId="0" fontId="0" fillId="2" borderId="0" xfId="0" applyFill="1" applyAlignment="1">
      <alignment horizontal="right"/>
    </xf>
    <xf numFmtId="0" fontId="0" fillId="4" borderId="0" xfId="0" applyFill="1"/>
    <xf numFmtId="0" fontId="6" fillId="4" borderId="0" xfId="0" applyFont="1" applyFill="1"/>
    <xf numFmtId="0" fontId="7" fillId="4" borderId="0" xfId="0" applyFont="1" applyFill="1"/>
    <xf numFmtId="164" fontId="6" fillId="4" borderId="0" xfId="0" applyNumberFormat="1" applyFont="1" applyFill="1"/>
    <xf numFmtId="0" fontId="5" fillId="4" borderId="0" xfId="0" applyFont="1" applyFill="1"/>
    <xf numFmtId="0" fontId="5" fillId="4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5" borderId="0" xfId="0" applyFill="1"/>
    <xf numFmtId="0" fontId="4" fillId="5" borderId="1" xfId="0" applyFont="1" applyFill="1" applyBorder="1"/>
    <xf numFmtId="0" fontId="5" fillId="4" borderId="0" xfId="0" applyFont="1" applyFill="1" applyAlignment="1">
      <alignment horizontal="left" vertical="top"/>
    </xf>
    <xf numFmtId="0" fontId="0" fillId="6" borderId="2" xfId="0" applyFill="1" applyBorder="1" applyAlignment="1" applyProtection="1">
      <alignment vertical="top"/>
      <protection locked="0"/>
    </xf>
    <xf numFmtId="0" fontId="0" fillId="6" borderId="3" xfId="0" applyFill="1" applyBorder="1" applyAlignment="1" applyProtection="1">
      <alignment vertical="top"/>
      <protection locked="0"/>
    </xf>
    <xf numFmtId="0" fontId="0" fillId="2" borderId="0" xfId="0" applyFill="1" applyProtection="1">
      <protection locked="0"/>
    </xf>
    <xf numFmtId="0" fontId="8" fillId="2" borderId="0" xfId="0" applyFont="1" applyFill="1"/>
    <xf numFmtId="0" fontId="8" fillId="4" borderId="0" xfId="0" applyFont="1" applyFill="1"/>
    <xf numFmtId="0" fontId="0" fillId="2" borderId="0" xfId="0" applyFill="1" applyAlignment="1" applyProtection="1">
      <alignment horizontal="right"/>
      <protection locked="0"/>
    </xf>
    <xf numFmtId="0" fontId="6" fillId="2" borderId="0" xfId="0" applyFont="1" applyFill="1" applyProtection="1">
      <protection locked="0"/>
    </xf>
    <xf numFmtId="0" fontId="15" fillId="4" borderId="0" xfId="0" applyFont="1" applyFill="1" applyAlignment="1">
      <alignment horizontal="center"/>
    </xf>
    <xf numFmtId="0" fontId="16" fillId="4" borderId="0" xfId="0" applyFont="1" applyFill="1" applyAlignment="1">
      <alignment vertical="center" wrapText="1"/>
    </xf>
    <xf numFmtId="0" fontId="14" fillId="4" borderId="0" xfId="0" applyFont="1" applyFill="1"/>
    <xf numFmtId="0" fontId="4" fillId="5" borderId="0" xfId="0" applyFont="1" applyFill="1" applyAlignment="1">
      <alignment vertical="center"/>
    </xf>
    <xf numFmtId="0" fontId="11" fillId="5" borderId="5" xfId="0" applyFont="1" applyFill="1" applyBorder="1" applyAlignment="1">
      <alignment horizontal="center"/>
    </xf>
    <xf numFmtId="0" fontId="4" fillId="4" borderId="0" xfId="0" applyFont="1" applyFill="1"/>
    <xf numFmtId="0" fontId="3" fillId="4" borderId="0" xfId="0" applyFont="1" applyFill="1"/>
    <xf numFmtId="0" fontId="19" fillId="4" borderId="0" xfId="0" applyFont="1" applyFill="1" applyAlignment="1">
      <alignment vertical="center" wrapText="1"/>
    </xf>
    <xf numFmtId="0" fontId="20" fillId="4" borderId="0" xfId="0" applyFont="1" applyFill="1" applyAlignment="1">
      <alignment vertical="center" wrapText="1"/>
    </xf>
    <xf numFmtId="0" fontId="0" fillId="5" borderId="2" xfId="0" applyFill="1" applyBorder="1"/>
    <xf numFmtId="0" fontId="0" fillId="5" borderId="3" xfId="0" applyFill="1" applyBorder="1"/>
    <xf numFmtId="0" fontId="0" fillId="2" borderId="0" xfId="0" applyFill="1" applyAlignment="1">
      <alignment vertical="center"/>
    </xf>
    <xf numFmtId="0" fontId="9" fillId="4" borderId="0" xfId="0" applyFont="1" applyFill="1" applyAlignment="1">
      <alignment horizontal="right" vertical="center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0" fontId="21" fillId="4" borderId="4" xfId="0" applyFont="1" applyFill="1" applyBorder="1" applyAlignment="1">
      <alignment horizontal="center" vertical="top" wrapText="1"/>
    </xf>
    <xf numFmtId="0" fontId="21" fillId="4" borderId="4" xfId="0" applyFont="1" applyFill="1" applyBorder="1" applyAlignment="1">
      <alignment horizontal="center" vertical="top"/>
    </xf>
    <xf numFmtId="0" fontId="6" fillId="2" borderId="0" xfId="0" applyFont="1" applyFill="1" applyAlignment="1">
      <alignment vertical="center"/>
    </xf>
    <xf numFmtId="0" fontId="0" fillId="4" borderId="0" xfId="0" applyFill="1" applyAlignment="1">
      <alignment horizontal="right" vertical="center"/>
    </xf>
    <xf numFmtId="0" fontId="12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20" fillId="4" borderId="0" xfId="0" applyFont="1" applyFill="1" applyAlignment="1">
      <alignment vertical="top" wrapText="1"/>
    </xf>
    <xf numFmtId="0" fontId="3" fillId="4" borderId="0" xfId="0" applyFont="1" applyFill="1" applyAlignment="1">
      <alignment vertical="center" wrapText="1"/>
    </xf>
    <xf numFmtId="2" fontId="10" fillId="2" borderId="0" xfId="0" applyNumberFormat="1" applyFont="1" applyFill="1" applyAlignment="1">
      <alignment vertical="center"/>
    </xf>
    <xf numFmtId="0" fontId="11" fillId="4" borderId="0" xfId="0" applyFont="1" applyFill="1"/>
    <xf numFmtId="0" fontId="0" fillId="5" borderId="16" xfId="0" applyFill="1" applyBorder="1" applyAlignment="1">
      <alignment horizontal="right" vertical="top" wrapText="1" indent="3"/>
    </xf>
    <xf numFmtId="0" fontId="0" fillId="5" borderId="17" xfId="0" applyFill="1" applyBorder="1" applyAlignment="1">
      <alignment horizontal="right" vertical="top" wrapText="1" indent="3"/>
    </xf>
    <xf numFmtId="0" fontId="0" fillId="3" borderId="5" xfId="0" applyFill="1" applyBorder="1" applyAlignment="1" applyProtection="1">
      <alignment horizontal="right" vertical="top" indent="3"/>
      <protection locked="0"/>
    </xf>
    <xf numFmtId="166" fontId="0" fillId="5" borderId="5" xfId="1" applyNumberFormat="1" applyFont="1" applyFill="1" applyBorder="1" applyAlignment="1">
      <alignment horizontal="right" vertical="top" indent="3"/>
    </xf>
    <xf numFmtId="0" fontId="4" fillId="4" borderId="0" xfId="0" applyFont="1" applyFill="1" applyAlignment="1">
      <alignment horizontal="right" wrapText="1" indent="3"/>
    </xf>
    <xf numFmtId="0" fontId="0" fillId="4" borderId="0" xfId="0" applyFill="1" applyAlignment="1">
      <alignment vertical="top"/>
    </xf>
    <xf numFmtId="0" fontId="4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right" indent="3"/>
    </xf>
    <xf numFmtId="0" fontId="6" fillId="4" borderId="19" xfId="0" applyFont="1" applyFill="1" applyBorder="1"/>
    <xf numFmtId="0" fontId="4" fillId="5" borderId="1" xfId="0" applyFont="1" applyFill="1" applyBorder="1" applyAlignment="1">
      <alignment horizontal="right" vertical="top" wrapText="1"/>
    </xf>
    <xf numFmtId="0" fontId="4" fillId="5" borderId="0" xfId="0" applyFont="1" applyFill="1" applyAlignment="1">
      <alignment horizontal="right" vertical="center"/>
    </xf>
    <xf numFmtId="166" fontId="0" fillId="4" borderId="0" xfId="1" applyNumberFormat="1" applyFont="1" applyFill="1" applyBorder="1" applyAlignment="1">
      <alignment horizontal="right" vertical="top" indent="3"/>
    </xf>
    <xf numFmtId="0" fontId="23" fillId="4" borderId="0" xfId="0" applyFont="1" applyFill="1"/>
    <xf numFmtId="0" fontId="11" fillId="3" borderId="5" xfId="0" applyFont="1" applyFill="1" applyBorder="1" applyAlignment="1" applyProtection="1">
      <alignment horizontal="right" vertical="top" indent="3"/>
      <protection locked="0"/>
    </xf>
    <xf numFmtId="0" fontId="4" fillId="5" borderId="1" xfId="0" applyFont="1" applyFill="1" applyBorder="1" applyAlignment="1">
      <alignment vertical="top" wrapText="1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vertical="top" wrapText="1"/>
    </xf>
    <xf numFmtId="0" fontId="0" fillId="5" borderId="20" xfId="0" applyFill="1" applyBorder="1"/>
    <xf numFmtId="0" fontId="0" fillId="5" borderId="21" xfId="0" applyFill="1" applyBorder="1"/>
    <xf numFmtId="0" fontId="22" fillId="4" borderId="0" xfId="0" applyFont="1" applyFill="1"/>
    <xf numFmtId="165" fontId="0" fillId="5" borderId="16" xfId="0" applyNumberFormat="1" applyFill="1" applyBorder="1" applyAlignment="1">
      <alignment horizontal="right" indent="3"/>
    </xf>
    <xf numFmtId="165" fontId="0" fillId="5" borderId="17" xfId="0" applyNumberFormat="1" applyFill="1" applyBorder="1" applyAlignment="1">
      <alignment horizontal="right" indent="3"/>
    </xf>
    <xf numFmtId="2" fontId="0" fillId="5" borderId="17" xfId="0" applyNumberFormat="1" applyFill="1" applyBorder="1" applyAlignment="1">
      <alignment horizontal="right" indent="3"/>
    </xf>
    <xf numFmtId="0" fontId="0" fillId="5" borderId="21" xfId="0" applyFill="1" applyBorder="1" applyAlignment="1">
      <alignment horizontal="right" indent="3"/>
    </xf>
    <xf numFmtId="165" fontId="0" fillId="5" borderId="0" xfId="0" applyNumberFormat="1" applyFill="1" applyAlignment="1">
      <alignment horizontal="right" indent="3"/>
    </xf>
    <xf numFmtId="165" fontId="0" fillId="5" borderId="20" xfId="0" applyNumberFormat="1" applyFill="1" applyBorder="1" applyAlignment="1">
      <alignment horizontal="right" indent="3"/>
    </xf>
    <xf numFmtId="0" fontId="0" fillId="5" borderId="0" xfId="0" applyFill="1" applyAlignment="1">
      <alignment horizontal="right" indent="3"/>
    </xf>
    <xf numFmtId="0" fontId="0" fillId="5" borderId="20" xfId="0" applyFill="1" applyBorder="1" applyAlignment="1">
      <alignment horizontal="right" indent="3"/>
    </xf>
    <xf numFmtId="15" fontId="7" fillId="4" borderId="0" xfId="0" quotePrefix="1" applyNumberFormat="1" applyFont="1" applyFill="1" applyAlignment="1">
      <alignment horizontal="left" vertical="center"/>
    </xf>
    <xf numFmtId="0" fontId="0" fillId="3" borderId="2" xfId="0" applyFill="1" applyBorder="1" applyAlignment="1" applyProtection="1">
      <alignment horizontal="left" vertical="top"/>
      <protection locked="0"/>
    </xf>
    <xf numFmtId="0" fontId="0" fillId="3" borderId="3" xfId="0" applyFill="1" applyBorder="1" applyAlignment="1" applyProtection="1">
      <alignment horizontal="left" vertical="top"/>
      <protection locked="0"/>
    </xf>
    <xf numFmtId="0" fontId="0" fillId="3" borderId="2" xfId="0" applyFill="1" applyBorder="1" applyAlignment="1" applyProtection="1">
      <alignment vertical="top"/>
      <protection locked="0"/>
    </xf>
    <xf numFmtId="0" fontId="0" fillId="3" borderId="3" xfId="0" applyFill="1" applyBorder="1" applyAlignment="1" applyProtection="1">
      <alignment vertical="top"/>
      <protection locked="0"/>
    </xf>
    <xf numFmtId="0" fontId="10" fillId="2" borderId="0" xfId="0" applyFont="1" applyFill="1"/>
    <xf numFmtId="166" fontId="10" fillId="2" borderId="0" xfId="1" applyNumberFormat="1" applyFont="1" applyFill="1"/>
    <xf numFmtId="0" fontId="10" fillId="2" borderId="0" xfId="0" applyFont="1" applyFill="1" applyAlignment="1">
      <alignment horizontal="right"/>
    </xf>
    <xf numFmtId="165" fontId="10" fillId="2" borderId="0" xfId="0" applyNumberFormat="1" applyFont="1" applyFill="1"/>
    <xf numFmtId="2" fontId="10" fillId="2" borderId="0" xfId="0" applyNumberFormat="1" applyFont="1" applyFill="1"/>
    <xf numFmtId="0" fontId="24" fillId="2" borderId="0" xfId="0" applyFont="1" applyFill="1"/>
    <xf numFmtId="0" fontId="10" fillId="2" borderId="0" xfId="0" applyFont="1" applyFill="1" applyAlignment="1">
      <alignment wrapText="1"/>
    </xf>
    <xf numFmtId="0" fontId="10" fillId="2" borderId="0" xfId="0" applyFont="1" applyFill="1" applyAlignment="1">
      <alignment vertical="center"/>
    </xf>
    <xf numFmtId="0" fontId="18" fillId="4" borderId="0" xfId="0" applyFont="1" applyFill="1" applyAlignment="1">
      <alignment vertical="center" wrapText="1"/>
    </xf>
    <xf numFmtId="0" fontId="25" fillId="4" borderId="0" xfId="0" applyFont="1" applyFill="1" applyAlignment="1">
      <alignment vertical="center"/>
    </xf>
    <xf numFmtId="2" fontId="0" fillId="3" borderId="3" xfId="0" applyNumberFormat="1" applyFill="1" applyBorder="1" applyAlignment="1" applyProtection="1">
      <alignment horizontal="right" vertical="top" indent="3"/>
      <protection locked="0"/>
    </xf>
    <xf numFmtId="0" fontId="0" fillId="0" borderId="19" xfId="0" applyBorder="1" applyAlignment="1">
      <alignment horizontal="right" vertical="top" indent="3"/>
    </xf>
    <xf numFmtId="0" fontId="2" fillId="4" borderId="0" xfId="0" applyFont="1" applyFill="1" applyAlignment="1">
      <alignment vertical="center" wrapText="1"/>
    </xf>
    <xf numFmtId="0" fontId="0" fillId="7" borderId="3" xfId="0" applyFill="1" applyBorder="1" applyAlignment="1" applyProtection="1">
      <alignment vertical="top"/>
      <protection locked="0"/>
    </xf>
    <xf numFmtId="0" fontId="11" fillId="7" borderId="3" xfId="0" applyFont="1" applyFill="1" applyBorder="1" applyAlignment="1" applyProtection="1">
      <alignment horizontal="left" vertical="top"/>
      <protection locked="0"/>
    </xf>
    <xf numFmtId="0" fontId="27" fillId="4" borderId="0" xfId="0" applyFont="1" applyFill="1"/>
    <xf numFmtId="0" fontId="10" fillId="2" borderId="0" xfId="0" applyFont="1" applyFill="1" applyProtection="1">
      <protection locked="0"/>
    </xf>
    <xf numFmtId="0" fontId="28" fillId="2" borderId="0" xfId="0" applyFont="1" applyFill="1" applyProtection="1">
      <protection locked="0"/>
    </xf>
    <xf numFmtId="0" fontId="29" fillId="2" borderId="0" xfId="0" applyFont="1" applyFill="1"/>
    <xf numFmtId="0" fontId="14" fillId="0" borderId="0" xfId="0" applyFont="1"/>
    <xf numFmtId="0" fontId="11" fillId="5" borderId="5" xfId="0" applyFont="1" applyFill="1" applyBorder="1" applyAlignment="1">
      <alignment horizontal="left"/>
    </xf>
    <xf numFmtId="2" fontId="0" fillId="3" borderId="2" xfId="0" applyNumberFormat="1" applyFill="1" applyBorder="1" applyAlignment="1" applyProtection="1">
      <alignment horizontal="right" vertical="top" indent="3"/>
      <protection locked="0"/>
    </xf>
    <xf numFmtId="2" fontId="0" fillId="3" borderId="3" xfId="0" applyNumberFormat="1" applyFill="1" applyBorder="1" applyAlignment="1" applyProtection="1">
      <alignment horizontal="right" vertical="top" wrapText="1" indent="3"/>
      <protection locked="0"/>
    </xf>
    <xf numFmtId="0" fontId="18" fillId="4" borderId="0" xfId="0" applyFont="1" applyFill="1" applyAlignment="1">
      <alignment vertical="center" wrapText="1"/>
    </xf>
    <xf numFmtId="0" fontId="30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left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7" xfId="0" applyFill="1" applyBorder="1" applyAlignment="1" applyProtection="1">
      <alignment horizontal="left" vertical="top" wrapText="1"/>
      <protection locked="0"/>
    </xf>
    <xf numFmtId="0" fontId="0" fillId="3" borderId="8" xfId="0" applyFill="1" applyBorder="1" applyAlignment="1" applyProtection="1">
      <alignment horizontal="left" vertical="top" wrapText="1"/>
      <protection locked="0"/>
    </xf>
    <xf numFmtId="0" fontId="0" fillId="7" borderId="14" xfId="0" applyFill="1" applyBorder="1" applyAlignment="1" applyProtection="1">
      <alignment horizontal="left"/>
      <protection locked="0"/>
    </xf>
    <xf numFmtId="0" fontId="0" fillId="7" borderId="15" xfId="0" applyFill="1" applyBorder="1" applyAlignment="1" applyProtection="1">
      <alignment horizontal="left"/>
      <protection locked="0"/>
    </xf>
    <xf numFmtId="0" fontId="4" fillId="4" borderId="18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0" fontId="0" fillId="3" borderId="9" xfId="0" applyFill="1" applyBorder="1" applyAlignment="1" applyProtection="1">
      <alignment horizontal="left" vertical="top" wrapText="1"/>
      <protection locked="0"/>
    </xf>
    <xf numFmtId="0" fontId="0" fillId="3" borderId="3" xfId="0" applyFill="1" applyBorder="1" applyAlignment="1" applyProtection="1">
      <alignment horizontal="left" vertical="top" wrapText="1"/>
      <protection locked="0"/>
    </xf>
    <xf numFmtId="0" fontId="0" fillId="3" borderId="10" xfId="0" applyFill="1" applyBorder="1" applyAlignment="1" applyProtection="1">
      <alignment horizontal="left" vertical="top" wrapText="1"/>
      <protection locked="0"/>
    </xf>
    <xf numFmtId="0" fontId="0" fillId="3" borderId="11" xfId="0" applyFill="1" applyBorder="1" applyAlignment="1" applyProtection="1">
      <alignment horizontal="left" vertical="top" wrapText="1"/>
      <protection locked="0"/>
    </xf>
    <xf numFmtId="0" fontId="0" fillId="3" borderId="12" xfId="0" applyFill="1" applyBorder="1" applyAlignment="1" applyProtection="1">
      <alignment horizontal="left" vertical="top" wrapText="1"/>
      <protection locked="0"/>
    </xf>
    <xf numFmtId="0" fontId="0" fillId="3" borderId="13" xfId="0" applyFill="1" applyBorder="1" applyAlignment="1" applyProtection="1">
      <alignment horizontal="left" vertical="top" wrapText="1"/>
      <protection locked="0"/>
    </xf>
  </cellXfs>
  <cellStyles count="2">
    <cellStyle name="Normal" xfId="0" builtinId="0"/>
    <cellStyle name="Per cent" xfId="1" builtinId="5"/>
  </cellStyles>
  <dxfs count="2">
    <dxf>
      <font>
        <color theme="5" tint="0.79998168889431442"/>
      </font>
      <fill>
        <patternFill>
          <bgColor theme="5" tint="0.79998168889431442"/>
        </patternFill>
      </fill>
    </dxf>
    <dxf>
      <font>
        <color theme="0"/>
      </font>
      <fill>
        <patternFill>
          <bgColor theme="0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mruColors>
      <color rgb="FF8EA9DB"/>
      <color rgb="FFFFAA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hyperlink" Target="http://www.branz.co.nz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ranz.co.nz/house-insulation-guide" TargetMode="External"/><Relationship Id="rId2" Type="http://schemas.openxmlformats.org/officeDocument/2006/relationships/image" Target="../media/image1.gif"/><Relationship Id="rId1" Type="http://schemas.openxmlformats.org/officeDocument/2006/relationships/hyperlink" Target="http://www.branz.co.nz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76200</xdr:rowOff>
    </xdr:from>
    <xdr:to>
      <xdr:col>3</xdr:col>
      <xdr:colOff>497279</xdr:colOff>
      <xdr:row>2</xdr:row>
      <xdr:rowOff>535091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3A50AA-6884-47F4-902E-9762E5442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09550"/>
          <a:ext cx="497279" cy="4588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276225</xdr:colOff>
      <xdr:row>2</xdr:row>
      <xdr:rowOff>0</xdr:rowOff>
    </xdr:from>
    <xdr:to>
      <xdr:col>2</xdr:col>
      <xdr:colOff>773504</xdr:colOff>
      <xdr:row>2</xdr:row>
      <xdr:rowOff>458891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B8CC6E-824D-46EF-AD58-0A297CB78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323850"/>
          <a:ext cx="497279" cy="45889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190500</xdr:colOff>
      <xdr:row>40</xdr:row>
      <xdr:rowOff>247650</xdr:rowOff>
    </xdr:from>
    <xdr:to>
      <xdr:col>7</xdr:col>
      <xdr:colOff>1104900</xdr:colOff>
      <xdr:row>40</xdr:row>
      <xdr:rowOff>485775</xdr:rowOff>
    </xdr:to>
    <xdr:sp macro="" textlink="">
      <xdr:nvSpPr>
        <xdr:cNvPr id="3" name="Rectangle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602202D-2724-473B-828C-632E91C95D47}"/>
            </a:ext>
          </a:extLst>
        </xdr:cNvPr>
        <xdr:cNvSpPr/>
      </xdr:nvSpPr>
      <xdr:spPr>
        <a:xfrm>
          <a:off x="7362825" y="8277225"/>
          <a:ext cx="914400" cy="2381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NZ" sz="1100"/>
            <a:t>HIG</a:t>
          </a:r>
          <a:r>
            <a:rPr lang="en-NZ" sz="1100" baseline="0"/>
            <a:t> 6th Ed</a:t>
          </a:r>
          <a:endParaRPr lang="en-NZ" sz="1100"/>
        </a:p>
      </xdr:txBody>
    </xdr:sp>
    <xdr:clientData/>
  </xdr:twoCellAnchor>
  <xdr:twoCellAnchor>
    <xdr:from>
      <xdr:col>2</xdr:col>
      <xdr:colOff>1409700</xdr:colOff>
      <xdr:row>12</xdr:row>
      <xdr:rowOff>152399</xdr:rowOff>
    </xdr:from>
    <xdr:to>
      <xdr:col>4</xdr:col>
      <xdr:colOff>1724024</xdr:colOff>
      <xdr:row>14</xdr:row>
      <xdr:rowOff>47624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410EA30-CB67-74B7-8940-50ED14406E98}"/>
            </a:ext>
          </a:extLst>
        </xdr:cNvPr>
        <xdr:cNvSpPr txBox="1"/>
      </xdr:nvSpPr>
      <xdr:spPr>
        <a:xfrm>
          <a:off x="1790700" y="2524124"/>
          <a:ext cx="2876549" cy="27622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NZ" sz="1200" b="1"/>
            <a:t>Before</a:t>
          </a:r>
          <a:r>
            <a:rPr lang="en-NZ" sz="1200" b="1" baseline="0"/>
            <a:t> 27 November 2026</a:t>
          </a:r>
          <a:endParaRPr lang="en-NZ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138C2-E122-4C71-B0F9-C8313F00D85C}">
  <sheetPr codeName="Sheet2">
    <pageSetUpPr fitToPage="1"/>
  </sheetPr>
  <dimension ref="A1:R67"/>
  <sheetViews>
    <sheetView showRowColHeaders="0" zoomScale="130" zoomScaleNormal="130" workbookViewId="0">
      <selection activeCell="C3" sqref="C3:D3"/>
    </sheetView>
  </sheetViews>
  <sheetFormatPr defaultColWidth="9.1328125" defaultRowHeight="14.25" x14ac:dyDescent="0.45"/>
  <cols>
    <col min="1" max="3" width="2.265625" customWidth="1"/>
    <col min="4" max="4" width="128" customWidth="1"/>
    <col min="5" max="5" width="2.3984375" customWidth="1"/>
    <col min="6" max="8" width="2.1328125" customWidth="1"/>
    <col min="9" max="16384" width="9.1328125" style="3"/>
  </cols>
  <sheetData>
    <row r="1" spans="1:18" ht="9" customHeight="1" x14ac:dyDescent="0.45">
      <c r="A1" s="6"/>
      <c r="B1" s="6"/>
      <c r="C1" s="6"/>
      <c r="D1" s="6"/>
      <c r="E1" s="6"/>
      <c r="F1" s="6"/>
      <c r="G1" s="6"/>
      <c r="H1" s="6"/>
    </row>
    <row r="2" spans="1:18" ht="1.5" customHeight="1" x14ac:dyDescent="0.45">
      <c r="A2" s="6"/>
      <c r="B2" s="6"/>
      <c r="C2" s="6"/>
      <c r="D2" s="6"/>
      <c r="E2" s="6"/>
      <c r="F2" s="6"/>
      <c r="G2" s="6"/>
      <c r="H2" s="6"/>
    </row>
    <row r="3" spans="1:18" s="37" customFormat="1" ht="48.95" customHeight="1" x14ac:dyDescent="0.45">
      <c r="A3" s="39"/>
      <c r="B3" s="39"/>
      <c r="C3" s="109" t="s">
        <v>191</v>
      </c>
      <c r="D3" s="109"/>
      <c r="E3" s="39"/>
      <c r="F3" s="39"/>
      <c r="G3" s="39"/>
      <c r="H3" s="39"/>
      <c r="I3" s="43"/>
    </row>
    <row r="4" spans="1:18" x14ac:dyDescent="0.45">
      <c r="A4" s="6"/>
      <c r="B4" s="6"/>
      <c r="C4" s="6"/>
      <c r="D4" s="6"/>
      <c r="E4" s="6"/>
      <c r="F4" s="6"/>
      <c r="G4" s="6"/>
      <c r="H4" s="6"/>
    </row>
    <row r="5" spans="1:18" x14ac:dyDescent="0.45">
      <c r="A5" s="6"/>
      <c r="B5" s="6"/>
      <c r="C5" s="108" t="s">
        <v>46</v>
      </c>
      <c r="D5" s="108"/>
      <c r="E5" s="6"/>
      <c r="F5" s="6"/>
      <c r="G5" s="6"/>
      <c r="H5" s="6"/>
    </row>
    <row r="6" spans="1:18" x14ac:dyDescent="0.45">
      <c r="A6" s="6"/>
      <c r="B6" s="6"/>
      <c r="C6" s="33"/>
      <c r="D6" s="34" t="s">
        <v>114</v>
      </c>
      <c r="E6" s="6"/>
      <c r="F6" s="6"/>
      <c r="G6" s="6"/>
      <c r="H6" s="6"/>
    </row>
    <row r="7" spans="1:18" x14ac:dyDescent="0.45">
      <c r="A7" s="6"/>
      <c r="B7" s="6"/>
      <c r="C7" s="27"/>
      <c r="D7" s="27"/>
      <c r="E7" s="23"/>
      <c r="F7" s="23"/>
      <c r="G7" s="23"/>
      <c r="H7" s="23"/>
      <c r="I7" s="22"/>
      <c r="J7" s="22"/>
      <c r="K7" s="22"/>
      <c r="L7" s="22"/>
      <c r="M7" s="22"/>
      <c r="N7" s="22"/>
      <c r="O7" s="22"/>
      <c r="P7" s="22"/>
      <c r="Q7" s="22"/>
      <c r="R7" s="22"/>
    </row>
    <row r="8" spans="1:18" ht="15.75" customHeight="1" x14ac:dyDescent="0.45">
      <c r="A8" s="6"/>
      <c r="B8" s="6"/>
      <c r="C8" s="108" t="s">
        <v>115</v>
      </c>
      <c r="D8" s="108"/>
      <c r="E8" s="23"/>
      <c r="F8" s="23"/>
      <c r="G8" s="23"/>
      <c r="H8" s="23"/>
      <c r="I8" s="22"/>
      <c r="J8" s="22"/>
      <c r="K8" s="22"/>
      <c r="L8" s="22"/>
      <c r="M8" s="22"/>
      <c r="N8" s="22"/>
      <c r="O8" s="22"/>
      <c r="P8" s="22"/>
      <c r="Q8" s="22"/>
      <c r="R8" s="22"/>
    </row>
    <row r="9" spans="1:18" x14ac:dyDescent="0.45">
      <c r="A9" s="6"/>
      <c r="B9" s="6"/>
      <c r="C9" s="33"/>
      <c r="D9" s="34" t="s">
        <v>116</v>
      </c>
      <c r="E9" s="6"/>
      <c r="F9" s="6"/>
      <c r="G9" s="6"/>
      <c r="H9" s="6"/>
    </row>
    <row r="10" spans="1:18" x14ac:dyDescent="0.45">
      <c r="A10" s="6"/>
      <c r="B10" s="6"/>
      <c r="C10" s="33"/>
      <c r="D10" s="34" t="s">
        <v>58</v>
      </c>
      <c r="E10" s="6"/>
      <c r="F10" s="6"/>
      <c r="G10" s="6"/>
      <c r="H10" s="6"/>
    </row>
    <row r="11" spans="1:18" ht="30" customHeight="1" x14ac:dyDescent="0.45">
      <c r="A11" s="6"/>
      <c r="B11" s="6"/>
      <c r="C11" s="33"/>
      <c r="D11" s="47" t="s">
        <v>117</v>
      </c>
      <c r="E11" s="6"/>
      <c r="F11" s="6"/>
      <c r="G11" s="6"/>
      <c r="H11" s="6"/>
    </row>
    <row r="12" spans="1:18" x14ac:dyDescent="0.45">
      <c r="A12" s="6"/>
      <c r="B12" s="6"/>
      <c r="C12" s="33"/>
      <c r="D12" s="34" t="s">
        <v>118</v>
      </c>
      <c r="E12" s="6"/>
      <c r="F12" s="6"/>
      <c r="G12" s="6"/>
      <c r="H12" s="6"/>
    </row>
    <row r="13" spans="1:18" x14ac:dyDescent="0.45">
      <c r="A13" s="6"/>
      <c r="B13" s="6"/>
      <c r="C13" s="33"/>
      <c r="D13" s="34" t="s">
        <v>55</v>
      </c>
      <c r="E13" s="6"/>
      <c r="F13" s="6"/>
      <c r="G13" s="6"/>
      <c r="H13" s="6"/>
    </row>
    <row r="14" spans="1:18" x14ac:dyDescent="0.45">
      <c r="A14" s="6"/>
      <c r="B14" s="6"/>
      <c r="C14" s="33"/>
      <c r="D14" s="34" t="s">
        <v>138</v>
      </c>
      <c r="E14" s="6"/>
      <c r="F14" s="6"/>
      <c r="G14" s="6"/>
      <c r="H14" s="6"/>
    </row>
    <row r="15" spans="1:18" x14ac:dyDescent="0.45">
      <c r="A15" s="6"/>
      <c r="B15" s="6"/>
      <c r="C15" s="27"/>
      <c r="D15" s="34" t="s">
        <v>119</v>
      </c>
      <c r="E15" s="6"/>
      <c r="F15" s="6"/>
      <c r="G15" s="6"/>
      <c r="H15" s="6"/>
    </row>
    <row r="16" spans="1:18" x14ac:dyDescent="0.45">
      <c r="A16" s="6"/>
      <c r="B16" s="6"/>
      <c r="C16" s="27"/>
      <c r="D16" s="34" t="s">
        <v>120</v>
      </c>
      <c r="E16" s="6"/>
      <c r="F16" s="6"/>
      <c r="G16" s="6"/>
      <c r="H16" s="6"/>
    </row>
    <row r="17" spans="1:8" x14ac:dyDescent="0.45">
      <c r="A17" s="6"/>
      <c r="B17" s="6"/>
      <c r="C17" s="27"/>
      <c r="D17" s="34" t="s">
        <v>121</v>
      </c>
      <c r="E17" s="6"/>
      <c r="F17" s="6"/>
      <c r="G17" s="6"/>
      <c r="H17" s="6"/>
    </row>
    <row r="18" spans="1:8" x14ac:dyDescent="0.45">
      <c r="A18" s="6"/>
      <c r="B18" s="6"/>
      <c r="C18" s="27"/>
      <c r="E18" s="6"/>
      <c r="F18" s="6"/>
      <c r="G18" s="6"/>
      <c r="H18" s="6"/>
    </row>
    <row r="19" spans="1:8" x14ac:dyDescent="0.45">
      <c r="A19" s="6"/>
      <c r="B19" s="6"/>
      <c r="C19" s="108" t="s">
        <v>53</v>
      </c>
      <c r="D19" s="108"/>
      <c r="E19" s="6"/>
      <c r="F19" s="6"/>
      <c r="G19" s="6"/>
      <c r="H19" s="6"/>
    </row>
    <row r="20" spans="1:8" x14ac:dyDescent="0.45">
      <c r="A20" s="6"/>
      <c r="B20" s="6"/>
      <c r="C20" s="27"/>
      <c r="D20" s="34" t="s">
        <v>106</v>
      </c>
      <c r="E20" s="6"/>
      <c r="F20" s="6"/>
      <c r="G20" s="6"/>
      <c r="H20" s="6"/>
    </row>
    <row r="21" spans="1:8" x14ac:dyDescent="0.45">
      <c r="A21" s="6"/>
      <c r="B21" s="6"/>
      <c r="C21" s="27"/>
      <c r="D21" s="34" t="s">
        <v>54</v>
      </c>
      <c r="E21" s="6"/>
      <c r="F21" s="6"/>
      <c r="G21" s="6"/>
      <c r="H21" s="6"/>
    </row>
    <row r="22" spans="1:8" x14ac:dyDescent="0.45">
      <c r="A22" s="6"/>
      <c r="B22" s="6"/>
      <c r="C22" s="27"/>
      <c r="D22" s="34" t="s">
        <v>56</v>
      </c>
      <c r="E22" s="6"/>
      <c r="F22" s="6"/>
      <c r="G22" s="6"/>
      <c r="H22" s="6"/>
    </row>
    <row r="23" spans="1:8" x14ac:dyDescent="0.45">
      <c r="A23" s="6"/>
      <c r="B23" s="6"/>
      <c r="C23" s="27"/>
      <c r="D23" s="34" t="s">
        <v>57</v>
      </c>
      <c r="E23" s="6"/>
      <c r="F23" s="6"/>
      <c r="G23" s="6"/>
      <c r="H23" s="6"/>
    </row>
    <row r="24" spans="1:8" x14ac:dyDescent="0.45">
      <c r="A24" s="6"/>
      <c r="B24" s="6"/>
      <c r="C24" s="27"/>
      <c r="D24" s="34" t="s">
        <v>139</v>
      </c>
      <c r="E24" s="6"/>
      <c r="F24" s="6"/>
      <c r="G24" s="6"/>
      <c r="H24" s="6"/>
    </row>
    <row r="25" spans="1:8" x14ac:dyDescent="0.45">
      <c r="A25" s="6"/>
      <c r="B25" s="6"/>
      <c r="C25" s="27"/>
      <c r="D25" s="34"/>
      <c r="E25" s="6"/>
      <c r="F25" s="6"/>
      <c r="G25" s="6"/>
      <c r="H25" s="6"/>
    </row>
    <row r="26" spans="1:8" ht="15" customHeight="1" x14ac:dyDescent="0.45">
      <c r="A26" s="6"/>
      <c r="B26" s="6"/>
      <c r="C26" s="108" t="s">
        <v>59</v>
      </c>
      <c r="D26" s="108"/>
      <c r="E26" s="6"/>
      <c r="F26" s="6"/>
      <c r="G26" s="6"/>
      <c r="H26" s="6"/>
    </row>
    <row r="27" spans="1:8" ht="15" customHeight="1" x14ac:dyDescent="0.45">
      <c r="A27" s="6"/>
      <c r="B27" s="6"/>
      <c r="C27" s="93"/>
      <c r="D27" s="97" t="s">
        <v>140</v>
      </c>
      <c r="E27" s="6"/>
      <c r="F27" s="6"/>
      <c r="G27" s="6"/>
      <c r="H27" s="6"/>
    </row>
    <row r="28" spans="1:8" ht="15" customHeight="1" x14ac:dyDescent="0.45">
      <c r="A28" s="6"/>
      <c r="B28" s="6"/>
      <c r="C28" s="93"/>
      <c r="D28" s="97" t="s">
        <v>141</v>
      </c>
      <c r="E28" s="6"/>
      <c r="F28" s="6"/>
      <c r="G28" s="6"/>
      <c r="H28" s="6"/>
    </row>
    <row r="29" spans="1:8" ht="15" customHeight="1" x14ac:dyDescent="0.45">
      <c r="A29" s="6"/>
      <c r="B29" s="6"/>
      <c r="C29" s="93"/>
      <c r="D29" s="97" t="s">
        <v>142</v>
      </c>
      <c r="E29" s="6"/>
      <c r="F29" s="6"/>
      <c r="G29" s="6"/>
      <c r="H29" s="6"/>
    </row>
    <row r="30" spans="1:8" ht="15" customHeight="1" x14ac:dyDescent="0.45">
      <c r="A30" s="6"/>
      <c r="B30" s="6"/>
      <c r="C30" s="93"/>
      <c r="D30" s="97" t="s">
        <v>143</v>
      </c>
      <c r="E30" s="6"/>
      <c r="F30" s="6"/>
      <c r="G30" s="6"/>
      <c r="H30" s="6"/>
    </row>
    <row r="31" spans="1:8" ht="15" customHeight="1" x14ac:dyDescent="0.45">
      <c r="A31" s="6"/>
      <c r="B31" s="6"/>
      <c r="C31" s="93"/>
      <c r="D31" s="97" t="s">
        <v>144</v>
      </c>
      <c r="E31" s="6"/>
      <c r="F31" s="6"/>
      <c r="G31" s="6"/>
      <c r="H31" s="6"/>
    </row>
    <row r="32" spans="1:8" x14ac:dyDescent="0.45">
      <c r="A32" s="6"/>
      <c r="B32" s="6"/>
      <c r="C32" s="33"/>
      <c r="D32" s="97" t="s">
        <v>145</v>
      </c>
      <c r="E32" s="6"/>
      <c r="F32" s="6"/>
      <c r="G32" s="6"/>
      <c r="H32" s="6"/>
    </row>
    <row r="33" spans="1:8" x14ac:dyDescent="0.45">
      <c r="A33" s="6"/>
      <c r="B33" s="6"/>
      <c r="C33" s="27"/>
      <c r="D33" s="27"/>
      <c r="E33" s="6"/>
      <c r="F33" s="6"/>
      <c r="G33" s="6"/>
      <c r="H33" s="6"/>
    </row>
    <row r="34" spans="1:8" ht="15" customHeight="1" x14ac:dyDescent="0.45">
      <c r="A34" s="6"/>
      <c r="B34" s="6"/>
      <c r="C34" s="108" t="s">
        <v>47</v>
      </c>
      <c r="D34" s="108"/>
      <c r="E34" s="6"/>
      <c r="F34" s="6"/>
      <c r="G34" s="6"/>
      <c r="H34" s="6"/>
    </row>
    <row r="35" spans="1:8" x14ac:dyDescent="0.45">
      <c r="A35" s="6"/>
      <c r="B35" s="6"/>
      <c r="C35" s="6"/>
      <c r="D35" s="34" t="s">
        <v>122</v>
      </c>
      <c r="E35" s="6"/>
      <c r="F35" s="6"/>
      <c r="G35" s="6"/>
      <c r="H35" s="6"/>
    </row>
    <row r="36" spans="1:8" ht="14.45" customHeight="1" x14ac:dyDescent="0.45">
      <c r="A36" s="6"/>
      <c r="B36" s="6"/>
      <c r="D36" s="48" t="s">
        <v>123</v>
      </c>
      <c r="E36" s="6"/>
      <c r="F36" s="6"/>
      <c r="G36" s="6"/>
      <c r="H36" s="6"/>
    </row>
    <row r="37" spans="1:8" x14ac:dyDescent="0.45">
      <c r="A37" s="6"/>
      <c r="B37" s="6"/>
      <c r="C37" s="27"/>
      <c r="D37" s="48" t="s">
        <v>124</v>
      </c>
      <c r="E37" s="6"/>
      <c r="F37" s="6"/>
      <c r="G37" s="6"/>
      <c r="H37" s="6"/>
    </row>
    <row r="38" spans="1:8" x14ac:dyDescent="0.45">
      <c r="A38" s="6"/>
      <c r="B38" s="6"/>
      <c r="C38" s="27"/>
      <c r="D38" s="48" t="s">
        <v>125</v>
      </c>
      <c r="E38" s="6"/>
      <c r="F38" s="6"/>
      <c r="G38" s="6"/>
      <c r="H38" s="6"/>
    </row>
    <row r="39" spans="1:8" x14ac:dyDescent="0.45">
      <c r="A39" s="6"/>
      <c r="B39" s="6"/>
      <c r="C39" s="27"/>
      <c r="D39" s="48" t="s">
        <v>126</v>
      </c>
      <c r="E39" s="6"/>
      <c r="F39" s="6"/>
      <c r="G39" s="6"/>
      <c r="H39" s="6"/>
    </row>
    <row r="40" spans="1:8" x14ac:dyDescent="0.45">
      <c r="A40" s="6"/>
      <c r="B40" s="6"/>
      <c r="C40" s="27"/>
      <c r="D40" s="6"/>
      <c r="E40" s="6"/>
      <c r="F40" s="6"/>
      <c r="G40" s="6"/>
      <c r="H40" s="6"/>
    </row>
    <row r="41" spans="1:8" ht="15" customHeight="1" x14ac:dyDescent="0.45">
      <c r="A41" s="6"/>
      <c r="B41" s="6"/>
      <c r="C41" s="108" t="s">
        <v>113</v>
      </c>
      <c r="D41" s="108"/>
      <c r="E41" s="6"/>
      <c r="F41" s="6"/>
      <c r="G41" s="6"/>
      <c r="H41" s="6"/>
    </row>
    <row r="42" spans="1:8" x14ac:dyDescent="0.45">
      <c r="A42" s="6"/>
      <c r="B42" s="6"/>
      <c r="C42" s="27"/>
      <c r="D42" s="34" t="s">
        <v>127</v>
      </c>
      <c r="E42" s="6"/>
      <c r="F42" s="6"/>
      <c r="G42" s="6"/>
      <c r="H42" s="6"/>
    </row>
    <row r="43" spans="1:8" x14ac:dyDescent="0.45">
      <c r="A43" s="6"/>
      <c r="B43" s="6"/>
      <c r="C43" s="27"/>
      <c r="D43" s="27"/>
      <c r="E43" s="6"/>
      <c r="F43" s="6"/>
      <c r="G43" s="6"/>
      <c r="H43" s="6"/>
    </row>
    <row r="44" spans="1:8" ht="14.45" customHeight="1" x14ac:dyDescent="0.45">
      <c r="A44" s="6"/>
      <c r="B44" s="6"/>
      <c r="C44" s="108" t="s">
        <v>48</v>
      </c>
      <c r="D44" s="108"/>
      <c r="E44" s="6"/>
      <c r="F44" s="6"/>
      <c r="G44" s="6"/>
      <c r="H44" s="6"/>
    </row>
    <row r="45" spans="1:8" x14ac:dyDescent="0.45">
      <c r="A45" s="6"/>
      <c r="B45" s="6"/>
      <c r="C45" s="33"/>
      <c r="D45" s="34" t="s">
        <v>49</v>
      </c>
      <c r="E45" s="6"/>
      <c r="F45" s="6"/>
      <c r="G45" s="6"/>
      <c r="H45" s="6"/>
    </row>
    <row r="46" spans="1:8" x14ac:dyDescent="0.45">
      <c r="A46" s="6"/>
      <c r="B46" s="6"/>
      <c r="C46" s="33"/>
      <c r="D46" s="34" t="s">
        <v>50</v>
      </c>
      <c r="E46" s="6"/>
      <c r="F46" s="6"/>
      <c r="G46" s="6"/>
      <c r="H46" s="6"/>
    </row>
    <row r="47" spans="1:8" ht="14.45" customHeight="1" x14ac:dyDescent="0.45">
      <c r="A47" s="6"/>
      <c r="B47" s="6"/>
      <c r="C47" s="6"/>
      <c r="D47" s="6"/>
      <c r="E47" s="6"/>
      <c r="F47" s="6"/>
      <c r="G47" s="6"/>
      <c r="H47" s="6"/>
    </row>
    <row r="48" spans="1:8" ht="15" customHeight="1" x14ac:dyDescent="0.45">
      <c r="A48" s="6"/>
      <c r="B48" s="6"/>
      <c r="C48" s="108" t="s">
        <v>51</v>
      </c>
      <c r="D48" s="108"/>
      <c r="E48" s="6"/>
      <c r="F48" s="6"/>
      <c r="G48" s="6"/>
      <c r="H48" s="6"/>
    </row>
    <row r="49" spans="1:8" x14ac:dyDescent="0.45">
      <c r="A49" s="6"/>
      <c r="B49" s="6"/>
      <c r="C49" s="33"/>
      <c r="D49" s="34" t="s">
        <v>52</v>
      </c>
      <c r="E49" s="6"/>
      <c r="F49" s="6"/>
      <c r="G49" s="6"/>
      <c r="H49" s="6"/>
    </row>
    <row r="50" spans="1:8" x14ac:dyDescent="0.45">
      <c r="A50" s="6"/>
      <c r="B50" s="6"/>
      <c r="C50" s="33"/>
      <c r="D50" s="33"/>
      <c r="E50" s="6"/>
      <c r="F50" s="6"/>
      <c r="G50" s="6"/>
      <c r="H50" s="6"/>
    </row>
    <row r="51" spans="1:8" x14ac:dyDescent="0.45">
      <c r="A51" s="6"/>
      <c r="B51" s="6"/>
      <c r="D51" s="6"/>
      <c r="E51" s="6"/>
      <c r="F51" s="6"/>
      <c r="G51" s="6"/>
      <c r="H51" s="6"/>
    </row>
    <row r="52" spans="1:8" x14ac:dyDescent="0.45">
      <c r="A52" s="6"/>
      <c r="B52" s="6"/>
      <c r="C52" s="33"/>
      <c r="E52" s="6"/>
      <c r="F52" s="6"/>
      <c r="G52" s="6"/>
      <c r="H52" s="6"/>
    </row>
    <row r="53" spans="1:8" x14ac:dyDescent="0.45">
      <c r="A53" s="6"/>
      <c r="B53" s="6"/>
      <c r="C53" s="28"/>
      <c r="D53" s="28"/>
      <c r="E53" s="6"/>
      <c r="F53" s="6"/>
      <c r="G53" s="6"/>
      <c r="H53" s="6"/>
    </row>
    <row r="54" spans="1:8" x14ac:dyDescent="0.45">
      <c r="A54" s="6"/>
      <c r="B54" s="6"/>
      <c r="C54" s="28"/>
      <c r="D54" s="28"/>
      <c r="E54" s="6"/>
      <c r="F54" s="6"/>
      <c r="G54" s="6"/>
      <c r="H54" s="6"/>
    </row>
    <row r="55" spans="1:8" x14ac:dyDescent="0.45">
      <c r="A55" s="6"/>
      <c r="B55" s="6"/>
      <c r="C55" s="28"/>
      <c r="D55" s="28"/>
      <c r="E55" s="6"/>
      <c r="F55" s="6"/>
      <c r="G55" s="6"/>
      <c r="H55" s="6"/>
    </row>
    <row r="56" spans="1:8" x14ac:dyDescent="0.45">
      <c r="A56" s="6"/>
      <c r="B56" s="6"/>
      <c r="C56" s="6"/>
      <c r="D56" s="6"/>
      <c r="E56" s="6"/>
      <c r="F56" s="6"/>
      <c r="G56" s="6"/>
      <c r="H56" s="6"/>
    </row>
    <row r="57" spans="1:8" x14ac:dyDescent="0.45">
      <c r="A57" s="6"/>
      <c r="B57" s="6"/>
      <c r="C57" s="6"/>
      <c r="D57" s="6"/>
      <c r="E57" s="6"/>
      <c r="F57" s="6"/>
      <c r="G57" s="6"/>
      <c r="H57" s="6"/>
    </row>
    <row r="58" spans="1:8" x14ac:dyDescent="0.45">
      <c r="A58" s="6"/>
      <c r="B58" s="6"/>
      <c r="C58" s="6"/>
      <c r="D58" s="6"/>
      <c r="E58" s="6"/>
      <c r="F58" s="6"/>
      <c r="G58" s="6"/>
      <c r="H58" s="6"/>
    </row>
    <row r="59" spans="1:8" x14ac:dyDescent="0.45">
      <c r="A59" s="6"/>
      <c r="B59" s="6"/>
      <c r="C59" s="6"/>
      <c r="D59" s="6"/>
      <c r="E59" s="6"/>
      <c r="F59" s="6"/>
      <c r="G59" s="6"/>
      <c r="H59" s="6"/>
    </row>
    <row r="60" spans="1:8" x14ac:dyDescent="0.45">
      <c r="A60" s="6"/>
      <c r="B60" s="6"/>
      <c r="C60" s="6"/>
      <c r="D60" s="6"/>
      <c r="E60" s="6"/>
      <c r="F60" s="6"/>
      <c r="G60" s="6"/>
      <c r="H60" s="6"/>
    </row>
    <row r="61" spans="1:8" x14ac:dyDescent="0.45">
      <c r="A61" s="6"/>
      <c r="B61" s="6"/>
      <c r="C61" s="6"/>
      <c r="D61" s="6"/>
      <c r="E61" s="6"/>
      <c r="F61" s="6"/>
      <c r="G61" s="6"/>
      <c r="H61" s="6"/>
    </row>
    <row r="62" spans="1:8" x14ac:dyDescent="0.45">
      <c r="A62" s="6"/>
      <c r="B62" s="6"/>
      <c r="C62" s="6"/>
      <c r="D62" s="6"/>
      <c r="E62" s="6"/>
      <c r="F62" s="6"/>
      <c r="G62" s="6"/>
      <c r="H62" s="6"/>
    </row>
    <row r="63" spans="1:8" x14ac:dyDescent="0.45">
      <c r="A63" s="6"/>
      <c r="B63" s="6"/>
      <c r="C63" s="6"/>
      <c r="D63" s="6"/>
      <c r="E63" s="6"/>
      <c r="F63" s="6"/>
      <c r="G63" s="6"/>
      <c r="H63" s="6"/>
    </row>
    <row r="64" spans="1:8" x14ac:dyDescent="0.45">
      <c r="A64" s="6"/>
      <c r="B64" s="6"/>
      <c r="C64" s="6"/>
      <c r="D64" s="6"/>
      <c r="E64" s="6"/>
      <c r="F64" s="6"/>
      <c r="G64" s="6"/>
      <c r="H64" s="6"/>
    </row>
    <row r="65" spans="1:8" x14ac:dyDescent="0.45">
      <c r="A65" s="6"/>
      <c r="B65" s="6"/>
      <c r="C65" s="6"/>
      <c r="D65" s="6"/>
      <c r="E65" s="6"/>
      <c r="F65" s="6"/>
      <c r="G65" s="6"/>
      <c r="H65" s="6"/>
    </row>
    <row r="66" spans="1:8" x14ac:dyDescent="0.45">
      <c r="A66" s="6"/>
      <c r="B66" s="6"/>
      <c r="C66" s="6"/>
      <c r="D66" s="6"/>
      <c r="E66" s="6"/>
      <c r="F66" s="6"/>
      <c r="G66" s="6"/>
      <c r="H66" s="6"/>
    </row>
    <row r="67" spans="1:8" x14ac:dyDescent="0.45">
      <c r="A67" s="6"/>
      <c r="B67" s="6"/>
      <c r="C67" s="6"/>
      <c r="D67" s="6"/>
      <c r="E67" s="6"/>
      <c r="F67" s="6"/>
      <c r="G67" s="6"/>
      <c r="H67" s="6"/>
    </row>
  </sheetData>
  <sheetProtection algorithmName="SHA-512" hashValue="LsSFhu0uYCV+DWZF3jduzu1Jb4ZoRsDZA5cojMD+5h73mK0EvLI52gYTDtXO3ePewXbDlJd+h2ainfuZIU2gdg==" saltValue="YLInb3Ig1/HvhaxTk6SdLA==" spinCount="100000" sheet="1" objects="1" scenarios="1"/>
  <mergeCells count="9">
    <mergeCell ref="C34:D34"/>
    <mergeCell ref="C41:D41"/>
    <mergeCell ref="C44:D44"/>
    <mergeCell ref="C48:D48"/>
    <mergeCell ref="C3:D3"/>
    <mergeCell ref="C5:D5"/>
    <mergeCell ref="C8:D8"/>
    <mergeCell ref="C19:D19"/>
    <mergeCell ref="C26:D26"/>
  </mergeCells>
  <pageMargins left="0.7" right="0.7" top="0.75" bottom="0.75" header="0.3" footer="0.3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45575-96AD-4280-881F-BEB9A2AE5B46}">
  <sheetPr codeName="Sheet3">
    <pageSetUpPr fitToPage="1"/>
  </sheetPr>
  <dimension ref="A1:AO180"/>
  <sheetViews>
    <sheetView tabSelected="1" zoomScaleNormal="100" workbookViewId="0">
      <selection activeCell="D7" sqref="D7:I7"/>
    </sheetView>
  </sheetViews>
  <sheetFormatPr defaultColWidth="9.1328125" defaultRowHeight="14.25" x14ac:dyDescent="0.45"/>
  <cols>
    <col min="1" max="1" width="2.3984375" customWidth="1"/>
    <col min="2" max="2" width="3.265625" style="15" customWidth="1"/>
    <col min="3" max="3" width="21.73046875" customWidth="1"/>
    <col min="4" max="4" width="16.73046875" customWidth="1"/>
    <col min="5" max="5" width="25.86328125" customWidth="1"/>
    <col min="6" max="6" width="21.1328125" customWidth="1"/>
    <col min="7" max="7" width="16.3984375" customWidth="1"/>
    <col min="8" max="8" width="18.73046875" customWidth="1"/>
    <col min="9" max="9" width="29.73046875" customWidth="1"/>
    <col min="10" max="10" width="8.1328125" style="2" customWidth="1"/>
    <col min="11" max="11" width="2" customWidth="1"/>
    <col min="12" max="12" width="1.59765625" style="104" customWidth="1"/>
    <col min="13" max="13" width="2.86328125" style="104" customWidth="1"/>
    <col min="14" max="14" width="9.1328125" style="104"/>
    <col min="15" max="15" width="82.59765625" style="104" customWidth="1"/>
    <col min="16" max="16" width="20.265625" style="104" customWidth="1"/>
    <col min="17" max="41" width="9.1328125" style="104"/>
  </cols>
  <sheetData>
    <row r="1" spans="1:41" ht="18.75" customHeight="1" x14ac:dyDescent="0.45">
      <c r="A1" s="3"/>
      <c r="B1" s="24"/>
      <c r="C1" s="21"/>
      <c r="D1" s="21"/>
      <c r="E1" s="21"/>
      <c r="F1" s="21"/>
      <c r="G1" s="21"/>
      <c r="H1" s="21"/>
      <c r="I1" s="21"/>
      <c r="J1" s="25"/>
      <c r="K1" s="21"/>
      <c r="L1" s="101"/>
      <c r="M1" s="85"/>
      <c r="N1" s="101"/>
      <c r="O1" s="101"/>
      <c r="P1" s="102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</row>
    <row r="2" spans="1:41" ht="6.75" customHeight="1" x14ac:dyDescent="0.45">
      <c r="A2" s="3"/>
      <c r="B2" s="13"/>
      <c r="C2" s="6"/>
      <c r="D2" s="6"/>
      <c r="E2" s="6"/>
      <c r="F2" s="6"/>
      <c r="G2" s="6"/>
      <c r="H2" s="6"/>
      <c r="I2" s="6"/>
      <c r="J2" s="7"/>
      <c r="K2" s="6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</row>
    <row r="3" spans="1:41" s="40" customFormat="1" ht="39.950000000000003" customHeight="1" x14ac:dyDescent="0.45">
      <c r="A3" s="37"/>
      <c r="B3" s="44"/>
      <c r="C3" s="45" t="s">
        <v>128</v>
      </c>
      <c r="D3" s="39"/>
      <c r="E3" s="39"/>
      <c r="F3" s="39"/>
      <c r="G3" s="39"/>
      <c r="H3" s="39"/>
      <c r="I3" s="39"/>
      <c r="J3" s="46"/>
      <c r="K3" s="39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</row>
    <row r="4" spans="1:41" ht="4.5" customHeight="1" x14ac:dyDescent="0.45">
      <c r="A4" s="3"/>
      <c r="B4" s="13"/>
      <c r="C4" s="6"/>
      <c r="D4" s="6"/>
      <c r="E4" s="6"/>
      <c r="F4" s="6"/>
      <c r="G4" s="6"/>
      <c r="H4" s="6"/>
      <c r="I4" s="6"/>
      <c r="J4" s="7"/>
      <c r="K4" s="6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</row>
    <row r="5" spans="1:41" s="2" customFormat="1" ht="12.75" customHeight="1" x14ac:dyDescent="0.45">
      <c r="A5" s="4"/>
      <c r="B5" s="14"/>
      <c r="C5" s="80" t="s">
        <v>192</v>
      </c>
      <c r="D5" s="9"/>
      <c r="E5" s="9"/>
      <c r="F5" s="7"/>
      <c r="G5" s="7"/>
      <c r="H5" s="7"/>
      <c r="I5" s="7"/>
      <c r="J5" s="7"/>
      <c r="K5" s="7"/>
      <c r="L5" s="85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</row>
    <row r="6" spans="1:41" s="2" customFormat="1" ht="14.25" customHeight="1" thickBot="1" x14ac:dyDescent="0.5">
      <c r="A6" s="4"/>
      <c r="B6" s="14"/>
      <c r="C6" s="8"/>
      <c r="D6" s="9"/>
      <c r="E6" s="9"/>
      <c r="F6" s="7"/>
      <c r="G6" s="7"/>
      <c r="H6" s="7"/>
      <c r="I6" s="7"/>
      <c r="J6" s="7"/>
      <c r="K6" s="7"/>
      <c r="L6" s="85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</row>
    <row r="7" spans="1:41" s="2" customFormat="1" ht="15" customHeight="1" x14ac:dyDescent="0.45">
      <c r="A7" s="4"/>
      <c r="B7" s="14"/>
      <c r="C7" s="18" t="s">
        <v>8</v>
      </c>
      <c r="D7" s="111"/>
      <c r="E7" s="112"/>
      <c r="F7" s="112"/>
      <c r="G7" s="112"/>
      <c r="H7" s="112"/>
      <c r="I7" s="113"/>
      <c r="J7" s="6"/>
      <c r="K7" s="50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</row>
    <row r="8" spans="1:41" s="2" customFormat="1" ht="15" customHeight="1" x14ac:dyDescent="0.45">
      <c r="A8" s="4"/>
      <c r="B8" s="14"/>
      <c r="C8" s="18" t="s">
        <v>6</v>
      </c>
      <c r="D8" s="118"/>
      <c r="E8" s="119"/>
      <c r="F8" s="119"/>
      <c r="G8" s="119"/>
      <c r="H8" s="119"/>
      <c r="I8" s="120"/>
      <c r="J8" s="6"/>
      <c r="K8" s="50"/>
      <c r="L8" s="85"/>
      <c r="M8" s="85"/>
      <c r="N8" s="85" t="str">
        <f>IF(AND(D14="Before 1 May 2023",I14="Housing"),"Phase1",IF(D14="Before 1 May 2023","Phase2",IF(D14="Before 2 November 2023","Phase2",IF(D14="After 2 November 2023","Phase3","error"))))</f>
        <v>Phase3</v>
      </c>
      <c r="O8" s="85" t="s">
        <v>67</v>
      </c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</row>
    <row r="9" spans="1:41" s="2" customFormat="1" ht="15" customHeight="1" x14ac:dyDescent="0.45">
      <c r="A9" s="4"/>
      <c r="B9" s="14"/>
      <c r="C9" s="18" t="s">
        <v>5</v>
      </c>
      <c r="D9" s="118"/>
      <c r="E9" s="119"/>
      <c r="F9" s="119"/>
      <c r="G9" s="119"/>
      <c r="H9" s="119"/>
      <c r="I9" s="120"/>
      <c r="J9" s="6"/>
      <c r="K9" s="50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</row>
    <row r="10" spans="1:41" s="2" customFormat="1" ht="15" customHeight="1" thickBot="1" x14ac:dyDescent="0.5">
      <c r="A10" s="4"/>
      <c r="B10" s="14"/>
      <c r="C10" s="18" t="s">
        <v>7</v>
      </c>
      <c r="D10" s="121"/>
      <c r="E10" s="122"/>
      <c r="F10" s="122"/>
      <c r="G10" s="122"/>
      <c r="H10" s="122"/>
      <c r="I10" s="123"/>
      <c r="J10" s="6"/>
      <c r="K10" s="50"/>
      <c r="L10" s="85"/>
      <c r="M10" s="85"/>
      <c r="N10" s="85" t="str">
        <f>IF(ISERROR(VLOOKUP(D12,TAs,1,FALSE)),"error", "")</f>
        <v/>
      </c>
      <c r="O10" s="85" t="s">
        <v>43</v>
      </c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</row>
    <row r="11" spans="1:41" s="2" customFormat="1" ht="15" customHeight="1" thickBot="1" x14ac:dyDescent="0.55000000000000004">
      <c r="A11" s="4"/>
      <c r="B11" s="14"/>
      <c r="C11" s="10"/>
      <c r="D11" s="6"/>
      <c r="E11" s="6"/>
      <c r="F11" s="6"/>
      <c r="G11" s="6"/>
      <c r="H11" s="6"/>
      <c r="J11" s="6"/>
      <c r="K11" s="50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</row>
    <row r="12" spans="1:41" s="2" customFormat="1" ht="15" customHeight="1" thickBot="1" x14ac:dyDescent="0.55000000000000004">
      <c r="A12" s="4"/>
      <c r="B12" s="14"/>
      <c r="C12" s="10" t="s">
        <v>12</v>
      </c>
      <c r="D12" s="114" t="s">
        <v>147</v>
      </c>
      <c r="E12" s="115"/>
      <c r="F12" s="6"/>
      <c r="G12" s="6"/>
      <c r="H12" s="11" t="s">
        <v>45</v>
      </c>
      <c r="I12" s="30">
        <f>IF(ISERROR(VLOOKUP(D12,$O$43:$Q$111,2,FALSE)),"",VLOOKUP(D12,$O$43:$Q$111,2,FALSE))</f>
        <v>1</v>
      </c>
      <c r="J12" s="6"/>
      <c r="K12" s="50"/>
      <c r="L12" s="85"/>
      <c r="M12" s="85"/>
      <c r="N12" s="86">
        <f>IF(TotalWallArea&gt;0,WindowArea/TotalWallArea,0)</f>
        <v>0</v>
      </c>
      <c r="O12" s="85" t="s">
        <v>38</v>
      </c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</row>
    <row r="13" spans="1:41" s="2" customFormat="1" ht="15" customHeight="1" thickBot="1" x14ac:dyDescent="0.5">
      <c r="A13" s="4"/>
      <c r="B13" s="14"/>
      <c r="C13" s="6"/>
      <c r="D13" s="100" t="str">
        <f>IF(N10="error", "Please select a valid location","")</f>
        <v/>
      </c>
      <c r="E13" s="7"/>
      <c r="G13" s="12"/>
      <c r="H13" s="6"/>
      <c r="I13" s="26" t="str">
        <f>IF(ISERROR(VLOOKUP(D12,$O$43:$Q$111,1,FALSE)),"",VLOOKUP(D12,$O$43:$Q$111,3,FALSE))</f>
        <v>old1</v>
      </c>
      <c r="J13" s="6"/>
      <c r="K13" s="50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</row>
    <row r="14" spans="1:41" s="2" customFormat="1" ht="15" customHeight="1" thickBot="1" x14ac:dyDescent="0.55000000000000004">
      <c r="A14" s="4"/>
      <c r="B14" s="14"/>
      <c r="C14" s="1" t="s">
        <v>64</v>
      </c>
      <c r="D14" s="105" t="s">
        <v>68</v>
      </c>
      <c r="E14" s="30"/>
      <c r="F14" s="6"/>
      <c r="G14" s="6"/>
      <c r="H14" s="11" t="s">
        <v>146</v>
      </c>
      <c r="I14" s="99" t="s">
        <v>190</v>
      </c>
      <c r="J14" s="6"/>
      <c r="K14" s="50"/>
      <c r="L14" s="85"/>
      <c r="M14" s="85"/>
      <c r="N14" s="85" t="str">
        <f>IF(AND(D13="",D15="",I15=""),"OK","Errors")</f>
        <v>OK</v>
      </c>
      <c r="O14" s="85" t="s">
        <v>189</v>
      </c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</row>
    <row r="15" spans="1:41" s="2" customFormat="1" ht="15" customHeight="1" x14ac:dyDescent="0.5">
      <c r="A15" s="4"/>
      <c r="B15" s="14"/>
      <c r="C15" s="10"/>
      <c r="D15" s="100" t="str">
        <f>IF(OR(D14="Before 1 May 2023",D14="Before 2 November 2023",D14="After 2 November 2023"),"","Please select a valid date")</f>
        <v/>
      </c>
      <c r="E15" s="6"/>
      <c r="F15" s="6"/>
      <c r="G15" s="6"/>
      <c r="H15" s="6"/>
      <c r="I15" s="100" t="str">
        <f>IF(OR(I14="Housing",I14="Other buildings&lt;300 m²"),"","Please select a valid building type")</f>
        <v/>
      </c>
      <c r="J15" s="6"/>
      <c r="K15" s="50"/>
      <c r="L15" s="85"/>
      <c r="M15" s="85"/>
      <c r="N15" s="85"/>
      <c r="O15" s="85"/>
      <c r="P15" s="85"/>
      <c r="Q15" s="85"/>
      <c r="R15" s="85"/>
      <c r="S15" s="85"/>
      <c r="T15" s="85"/>
      <c r="U15" s="85" t="s">
        <v>65</v>
      </c>
      <c r="V15" s="85"/>
      <c r="W15" s="85"/>
      <c r="X15" s="85" t="s">
        <v>65</v>
      </c>
      <c r="Y15" s="85"/>
      <c r="Z15" s="85"/>
      <c r="AA15" s="85"/>
      <c r="AB15" s="85"/>
      <c r="AC15" s="85"/>
      <c r="AD15" s="85" t="s">
        <v>66</v>
      </c>
      <c r="AE15" s="85"/>
      <c r="AF15" s="85"/>
      <c r="AG15" s="85"/>
      <c r="AH15" s="85"/>
      <c r="AI15" s="85"/>
      <c r="AJ15" s="85" t="s">
        <v>68</v>
      </c>
      <c r="AK15" s="85"/>
      <c r="AL15" s="85"/>
      <c r="AM15" s="85"/>
      <c r="AN15" s="85"/>
      <c r="AO15" s="85"/>
    </row>
    <row r="16" spans="1:41" s="2" customFormat="1" ht="30" customHeight="1" thickBot="1" x14ac:dyDescent="0.5">
      <c r="A16" s="4"/>
      <c r="B16" s="14"/>
      <c r="C16" s="56" t="s">
        <v>135</v>
      </c>
      <c r="D16" s="6"/>
      <c r="E16" s="6"/>
      <c r="G16" s="55" t="s">
        <v>44</v>
      </c>
      <c r="H16" s="6"/>
      <c r="I16" s="7"/>
      <c r="J16" s="6"/>
      <c r="K16" s="50"/>
      <c r="L16" s="85"/>
      <c r="M16" s="85"/>
      <c r="N16" s="85"/>
      <c r="O16" s="85"/>
      <c r="P16" s="85"/>
      <c r="Q16" s="85"/>
      <c r="R16" s="85"/>
      <c r="S16" s="85"/>
      <c r="T16" s="85"/>
      <c r="U16" s="85" t="s">
        <v>61</v>
      </c>
      <c r="V16" s="85" t="s">
        <v>62</v>
      </c>
      <c r="W16" s="85" t="s">
        <v>63</v>
      </c>
      <c r="X16" s="85">
        <v>1</v>
      </c>
      <c r="Y16" s="85">
        <v>2</v>
      </c>
      <c r="Z16" s="85">
        <v>3</v>
      </c>
      <c r="AA16" s="85">
        <v>4</v>
      </c>
      <c r="AB16" s="85">
        <v>5</v>
      </c>
      <c r="AC16" s="85">
        <v>6</v>
      </c>
      <c r="AD16" s="85">
        <v>1</v>
      </c>
      <c r="AE16" s="85">
        <v>2</v>
      </c>
      <c r="AF16" s="85">
        <v>3</v>
      </c>
      <c r="AG16" s="85">
        <v>4</v>
      </c>
      <c r="AH16" s="85">
        <v>5</v>
      </c>
      <c r="AI16" s="85">
        <v>6</v>
      </c>
      <c r="AJ16" s="85">
        <v>1</v>
      </c>
      <c r="AK16" s="85">
        <v>2</v>
      </c>
      <c r="AL16" s="85">
        <v>3</v>
      </c>
      <c r="AM16" s="85">
        <v>4</v>
      </c>
      <c r="AN16" s="85">
        <v>5</v>
      </c>
      <c r="AO16" s="85">
        <v>6</v>
      </c>
    </row>
    <row r="17" spans="1:41" s="2" customFormat="1" ht="15" customHeight="1" thickBot="1" x14ac:dyDescent="0.5">
      <c r="A17" s="4"/>
      <c r="B17" s="14"/>
      <c r="C17" s="31" t="s">
        <v>95</v>
      </c>
      <c r="D17" s="6"/>
      <c r="E17" s="6"/>
      <c r="F17" s="60"/>
      <c r="G17" s="53"/>
      <c r="H17" s="55"/>
      <c r="I17" s="7"/>
      <c r="J17" s="6"/>
      <c r="K17" s="50"/>
      <c r="L17" s="85"/>
      <c r="M17" s="85"/>
      <c r="N17" s="85"/>
      <c r="O17" s="85"/>
      <c r="P17" s="87" t="s">
        <v>40</v>
      </c>
      <c r="Q17" s="85"/>
      <c r="R17" s="85"/>
      <c r="S17" s="85"/>
      <c r="T17" s="87" t="s">
        <v>69</v>
      </c>
      <c r="U17" s="85" t="s">
        <v>70</v>
      </c>
      <c r="V17" s="85" t="s">
        <v>71</v>
      </c>
      <c r="W17" s="85" t="s">
        <v>72</v>
      </c>
      <c r="X17" s="85" t="s">
        <v>73</v>
      </c>
      <c r="Y17" s="85" t="s">
        <v>74</v>
      </c>
      <c r="Z17" s="85" t="s">
        <v>75</v>
      </c>
      <c r="AA17" s="85" t="s">
        <v>76</v>
      </c>
      <c r="AB17" s="85" t="s">
        <v>77</v>
      </c>
      <c r="AC17" s="85" t="s">
        <v>78</v>
      </c>
      <c r="AD17" s="85" t="s">
        <v>79</v>
      </c>
      <c r="AE17" s="85" t="s">
        <v>80</v>
      </c>
      <c r="AF17" s="85" t="s">
        <v>81</v>
      </c>
      <c r="AG17" s="85" t="s">
        <v>82</v>
      </c>
      <c r="AH17" s="85" t="s">
        <v>83</v>
      </c>
      <c r="AI17" s="85" t="s">
        <v>84</v>
      </c>
      <c r="AJ17" s="85" t="s">
        <v>85</v>
      </c>
      <c r="AK17" s="85" t="s">
        <v>86</v>
      </c>
      <c r="AL17" s="85" t="s">
        <v>87</v>
      </c>
      <c r="AM17" s="85" t="s">
        <v>88</v>
      </c>
      <c r="AN17" s="85" t="s">
        <v>89</v>
      </c>
      <c r="AO17" s="85" t="s">
        <v>90</v>
      </c>
    </row>
    <row r="18" spans="1:41" s="2" customFormat="1" ht="15" customHeight="1" thickBot="1" x14ac:dyDescent="0.5">
      <c r="A18" s="4"/>
      <c r="B18" s="14"/>
      <c r="C18" s="31" t="s">
        <v>96</v>
      </c>
      <c r="D18" s="6"/>
      <c r="E18" s="6"/>
      <c r="F18" s="60"/>
      <c r="G18" s="53"/>
      <c r="H18" s="7"/>
      <c r="I18" s="7"/>
      <c r="J18" s="6"/>
      <c r="K18" s="50"/>
      <c r="L18" s="85"/>
      <c r="M18" s="85"/>
      <c r="N18" s="88"/>
      <c r="O18" s="85"/>
      <c r="P18" s="88">
        <f>IF($N$8="Phase1",
HLOOKUP("Phase1"&amp;$I$13,$U$17:$W$24,ROW()-16,FALSE),
HLOOKUP($N$8&amp;$I$12,$X$17:$AO$24,ROW()-16,FALSE))</f>
        <v>1.5</v>
      </c>
      <c r="Q18" s="85"/>
      <c r="R18" s="85"/>
      <c r="S18" s="85" t="s">
        <v>101</v>
      </c>
      <c r="T18" s="88"/>
      <c r="U18" s="85">
        <v>1.3</v>
      </c>
      <c r="V18" s="85">
        <v>1.3</v>
      </c>
      <c r="W18" s="85">
        <v>1.3</v>
      </c>
      <c r="X18" s="85"/>
      <c r="Y18" s="85"/>
      <c r="Z18" s="85"/>
      <c r="AA18" s="85"/>
      <c r="AB18" s="85"/>
      <c r="AC18" s="85"/>
      <c r="AD18" s="85">
        <v>1.5</v>
      </c>
      <c r="AE18" s="85">
        <v>1.5</v>
      </c>
      <c r="AF18" s="85">
        <v>1.5</v>
      </c>
      <c r="AG18" s="85">
        <v>1.5</v>
      </c>
      <c r="AH18" s="85">
        <v>1.6</v>
      </c>
      <c r="AI18" s="85">
        <v>1.7</v>
      </c>
      <c r="AJ18" s="85">
        <v>1.5</v>
      </c>
      <c r="AK18" s="85">
        <v>1.5</v>
      </c>
      <c r="AL18" s="85">
        <v>1.5</v>
      </c>
      <c r="AM18" s="85">
        <v>1.5</v>
      </c>
      <c r="AN18" s="85">
        <v>1.6</v>
      </c>
      <c r="AO18" s="85">
        <v>1.7</v>
      </c>
    </row>
    <row r="19" spans="1:41" s="2" customFormat="1" ht="15" customHeight="1" thickBot="1" x14ac:dyDescent="0.5">
      <c r="A19" s="4"/>
      <c r="B19" s="14"/>
      <c r="C19" s="31" t="s">
        <v>97</v>
      </c>
      <c r="D19" s="6"/>
      <c r="E19" s="6"/>
      <c r="F19" s="60"/>
      <c r="G19" s="53"/>
      <c r="H19" s="7"/>
      <c r="I19" s="7"/>
      <c r="J19" s="6"/>
      <c r="K19" s="50"/>
      <c r="L19" s="85"/>
      <c r="M19" s="85"/>
      <c r="N19" s="88"/>
      <c r="O19" s="85"/>
      <c r="P19" s="88">
        <f>IF($N$8="Phase1",
HLOOKUP("Phase1"&amp;$I$13,$U$17:$W$24,ROW()-16,FALSE),
HLOOKUP($N$8&amp;$I$12,$X$17:$AO$24,ROW()-16,FALSE))</f>
        <v>2.5</v>
      </c>
      <c r="Q19" s="85"/>
      <c r="R19" s="85"/>
      <c r="S19" s="85" t="s">
        <v>102</v>
      </c>
      <c r="T19" s="88"/>
      <c r="U19" s="85">
        <v>1.3</v>
      </c>
      <c r="V19" s="85">
        <v>1.3</v>
      </c>
      <c r="W19" s="85">
        <v>1.3</v>
      </c>
      <c r="X19" s="85"/>
      <c r="Y19" s="85"/>
      <c r="Z19" s="85"/>
      <c r="AA19" s="85"/>
      <c r="AB19" s="85"/>
      <c r="AC19" s="85"/>
      <c r="AD19" s="85">
        <v>2.5</v>
      </c>
      <c r="AE19" s="85">
        <v>2.5</v>
      </c>
      <c r="AF19" s="85">
        <v>2.5</v>
      </c>
      <c r="AG19" s="85">
        <v>2.8</v>
      </c>
      <c r="AH19" s="88">
        <v>3</v>
      </c>
      <c r="AI19" s="88">
        <v>3</v>
      </c>
      <c r="AJ19" s="85">
        <v>2.5</v>
      </c>
      <c r="AK19" s="85">
        <v>2.5</v>
      </c>
      <c r="AL19" s="85">
        <v>2.5</v>
      </c>
      <c r="AM19" s="85">
        <v>2.8</v>
      </c>
      <c r="AN19" s="88">
        <v>3</v>
      </c>
      <c r="AO19" s="88">
        <v>3</v>
      </c>
    </row>
    <row r="20" spans="1:41" s="2" customFormat="1" ht="15" customHeight="1" thickBot="1" x14ac:dyDescent="0.5">
      <c r="A20" s="4"/>
      <c r="B20" s="14"/>
      <c r="C20" s="31" t="s">
        <v>98</v>
      </c>
      <c r="D20" s="6"/>
      <c r="E20" s="6"/>
      <c r="F20" s="60"/>
      <c r="G20" s="53"/>
      <c r="H20" s="7"/>
      <c r="I20" s="7"/>
      <c r="J20" s="6"/>
      <c r="K20" s="50"/>
      <c r="L20" s="85"/>
      <c r="M20" s="85"/>
      <c r="N20" s="88"/>
      <c r="O20" s="85"/>
      <c r="P20" s="88">
        <f>IF($N$8="Phase1",
HLOOKUP("Phase1"&amp;$I$13,$U$17:$W$24,ROW()-16,FALSE),
HLOOKUP($N$8&amp;$I$12,$X$17:$AO$24,ROW()-16,FALSE))</f>
        <v>6.6</v>
      </c>
      <c r="Q20" s="85"/>
      <c r="R20" s="85"/>
      <c r="S20" s="85" t="s">
        <v>0</v>
      </c>
      <c r="T20" s="88"/>
      <c r="U20" s="85">
        <v>2.9</v>
      </c>
      <c r="V20" s="85">
        <v>2.9</v>
      </c>
      <c r="W20" s="85">
        <v>3.3</v>
      </c>
      <c r="X20" s="85"/>
      <c r="Y20" s="85"/>
      <c r="Z20" s="85"/>
      <c r="AA20" s="85"/>
      <c r="AB20" s="85"/>
      <c r="AC20" s="85"/>
      <c r="AD20" s="85">
        <v>6.6</v>
      </c>
      <c r="AE20" s="85">
        <v>6.6</v>
      </c>
      <c r="AF20" s="85">
        <v>6.6</v>
      </c>
      <c r="AG20" s="85">
        <v>6.6</v>
      </c>
      <c r="AH20" s="85">
        <v>6.6</v>
      </c>
      <c r="AI20" s="85">
        <v>6.6</v>
      </c>
      <c r="AJ20" s="85">
        <v>6.6</v>
      </c>
      <c r="AK20" s="85">
        <v>6.6</v>
      </c>
      <c r="AL20" s="85">
        <v>6.6</v>
      </c>
      <c r="AM20" s="85">
        <v>6.6</v>
      </c>
      <c r="AN20" s="85">
        <v>6.6</v>
      </c>
      <c r="AO20" s="85">
        <v>6.6</v>
      </c>
    </row>
    <row r="21" spans="1:41" s="2" customFormat="1" ht="15" customHeight="1" thickBot="1" x14ac:dyDescent="0.5">
      <c r="A21" s="4"/>
      <c r="B21" s="14"/>
      <c r="C21" s="31" t="s">
        <v>100</v>
      </c>
      <c r="D21" s="6"/>
      <c r="E21" s="6"/>
      <c r="F21" s="60"/>
      <c r="G21" s="53"/>
      <c r="H21" s="7"/>
      <c r="I21" s="7"/>
      <c r="J21" s="6"/>
      <c r="K21" s="50"/>
      <c r="L21" s="85"/>
      <c r="M21" s="85"/>
      <c r="N21" s="85"/>
      <c r="O21" s="85"/>
      <c r="P21" s="89">
        <f>HLOOKUP($N$8&amp;$I$12,$X$17:$AO$24,ROW()-16,FALSE)</f>
        <v>0.46</v>
      </c>
      <c r="Q21" s="85"/>
      <c r="R21" s="85"/>
      <c r="S21" s="85" t="s">
        <v>2</v>
      </c>
      <c r="T21" s="89"/>
      <c r="U21" s="85"/>
      <c r="V21" s="85"/>
      <c r="W21" s="85"/>
      <c r="X21" s="85">
        <v>0.37</v>
      </c>
      <c r="Y21" s="85">
        <v>0.37</v>
      </c>
      <c r="Z21" s="85">
        <v>0.37</v>
      </c>
      <c r="AA21" s="85">
        <v>0.37</v>
      </c>
      <c r="AB21" s="85">
        <v>0.37</v>
      </c>
      <c r="AC21" s="85">
        <v>0.37</v>
      </c>
      <c r="AD21" s="85">
        <v>0.46</v>
      </c>
      <c r="AE21" s="85">
        <v>0.46</v>
      </c>
      <c r="AF21" s="85">
        <v>0.54</v>
      </c>
      <c r="AG21" s="85">
        <v>0.54</v>
      </c>
      <c r="AH21" s="85">
        <v>0.62</v>
      </c>
      <c r="AI21" s="85">
        <v>0.62</v>
      </c>
      <c r="AJ21" s="85">
        <v>0.46</v>
      </c>
      <c r="AK21" s="85">
        <v>0.46</v>
      </c>
      <c r="AL21" s="85">
        <v>0.54</v>
      </c>
      <c r="AM21" s="85">
        <v>0.54</v>
      </c>
      <c r="AN21" s="85">
        <v>0.62</v>
      </c>
      <c r="AO21" s="85">
        <v>0.62</v>
      </c>
    </row>
    <row r="22" spans="1:41" s="2" customFormat="1" ht="15" customHeight="1" thickBot="1" x14ac:dyDescent="0.5">
      <c r="A22" s="4"/>
      <c r="B22" s="14"/>
      <c r="C22" s="31" t="s">
        <v>107</v>
      </c>
      <c r="D22" s="6"/>
      <c r="E22" s="6"/>
      <c r="F22" s="60"/>
      <c r="G22" s="53"/>
      <c r="H22" s="7"/>
      <c r="I22" s="7"/>
      <c r="J22" s="6"/>
      <c r="K22" s="50"/>
      <c r="L22" s="85"/>
      <c r="M22" s="85"/>
      <c r="N22" s="85"/>
      <c r="O22" s="85"/>
      <c r="P22" s="88">
        <f>IF($N$8="Phase1",
HLOOKUP("Phase1"&amp;$I$13,$U$17:$W$24,ROW()-16,FALSE),
HLOOKUP($N$8&amp;$I$12,$X$17:$AO$24,ROW()-16,FALSE))</f>
        <v>2</v>
      </c>
      <c r="Q22" s="85"/>
      <c r="R22" s="85"/>
      <c r="S22" s="85" t="s">
        <v>4</v>
      </c>
      <c r="T22" s="88"/>
      <c r="U22" s="85">
        <v>1.9</v>
      </c>
      <c r="V22" s="85">
        <v>1.9</v>
      </c>
      <c r="W22" s="88">
        <v>2</v>
      </c>
      <c r="X22" s="88"/>
      <c r="Y22" s="88"/>
      <c r="Z22" s="88"/>
      <c r="AA22" s="88"/>
      <c r="AB22" s="88"/>
      <c r="AC22" s="88"/>
      <c r="AD22" s="88">
        <v>2</v>
      </c>
      <c r="AE22" s="88">
        <v>2</v>
      </c>
      <c r="AF22" s="88">
        <v>2</v>
      </c>
      <c r="AG22" s="88">
        <v>2</v>
      </c>
      <c r="AH22" s="88">
        <v>2</v>
      </c>
      <c r="AI22" s="88">
        <v>2</v>
      </c>
      <c r="AJ22" s="88">
        <v>2</v>
      </c>
      <c r="AK22" s="88">
        <v>2</v>
      </c>
      <c r="AL22" s="88">
        <v>2</v>
      </c>
      <c r="AM22" s="88">
        <v>2</v>
      </c>
      <c r="AN22" s="88">
        <v>2</v>
      </c>
      <c r="AO22" s="88">
        <v>2</v>
      </c>
    </row>
    <row r="23" spans="1:41" s="2" customFormat="1" ht="15" customHeight="1" thickBot="1" x14ac:dyDescent="0.5">
      <c r="A23" s="4"/>
      <c r="B23" s="14"/>
      <c r="C23" s="64" t="s">
        <v>99</v>
      </c>
      <c r="D23" s="6"/>
      <c r="E23" s="6"/>
      <c r="F23" s="96"/>
      <c r="G23" s="65">
        <v>4</v>
      </c>
      <c r="H23" s="7"/>
      <c r="I23" s="7"/>
      <c r="J23" s="6"/>
      <c r="K23" s="50"/>
      <c r="L23" s="85"/>
      <c r="M23" s="85"/>
      <c r="N23" s="85"/>
      <c r="O23" s="85"/>
      <c r="P23" s="89">
        <f>HLOOKUP($N$8&amp;$I$12,$X$17:$AO$24,ROW()-16,FALSE)</f>
        <v>0.46</v>
      </c>
      <c r="Q23" s="85"/>
      <c r="R23" s="85"/>
      <c r="S23" s="85" t="s">
        <v>1</v>
      </c>
      <c r="T23" s="89"/>
      <c r="U23" s="85"/>
      <c r="V23" s="85"/>
      <c r="W23" s="85"/>
      <c r="X23" s="85">
        <v>0.37</v>
      </c>
      <c r="Y23" s="85">
        <v>0.37</v>
      </c>
      <c r="Z23" s="85">
        <v>0.37</v>
      </c>
      <c r="AA23" s="85">
        <v>0.37</v>
      </c>
      <c r="AB23" s="89">
        <v>0.37</v>
      </c>
      <c r="AC23" s="89">
        <v>0.37</v>
      </c>
      <c r="AD23" s="85">
        <v>0.37</v>
      </c>
      <c r="AE23" s="85">
        <v>0.37</v>
      </c>
      <c r="AF23" s="85">
        <v>0.46</v>
      </c>
      <c r="AG23" s="85">
        <v>0.46</v>
      </c>
      <c r="AH23" s="89">
        <v>0.5</v>
      </c>
      <c r="AI23" s="89">
        <v>0.5</v>
      </c>
      <c r="AJ23" s="85">
        <v>0.46</v>
      </c>
      <c r="AK23" s="85">
        <v>0.46</v>
      </c>
      <c r="AL23" s="85">
        <v>0.46</v>
      </c>
      <c r="AM23" s="85">
        <v>0.46</v>
      </c>
      <c r="AN23" s="89">
        <v>0.5</v>
      </c>
      <c r="AO23" s="89">
        <v>0.5</v>
      </c>
    </row>
    <row r="24" spans="1:41" s="2" customFormat="1" ht="9" customHeight="1" x14ac:dyDescent="0.45">
      <c r="A24" s="4"/>
      <c r="B24" s="14"/>
      <c r="C24" s="110" t="s">
        <v>136</v>
      </c>
      <c r="D24" s="6"/>
      <c r="E24" s="6"/>
      <c r="F24" s="6"/>
      <c r="G24" s="6"/>
      <c r="H24" s="6"/>
      <c r="I24" s="7"/>
      <c r="J24" s="6"/>
      <c r="K24" s="50"/>
      <c r="L24" s="85"/>
      <c r="M24" s="85"/>
      <c r="N24" s="85" t="s">
        <v>101</v>
      </c>
      <c r="O24" s="88">
        <f t="shared" ref="O24:O30" si="0">P18</f>
        <v>1.5</v>
      </c>
      <c r="P24" s="89">
        <f>HLOOKUP($N$8&amp;$I$12,$X$17:$AO$24,ROW()-16,FALSE)</f>
        <v>0.46</v>
      </c>
      <c r="Q24" s="85"/>
      <c r="R24" s="85"/>
      <c r="S24" s="85" t="s">
        <v>3</v>
      </c>
      <c r="T24" s="89"/>
      <c r="U24" s="85"/>
      <c r="V24" s="85"/>
      <c r="W24" s="85"/>
      <c r="X24" s="85">
        <v>0.37</v>
      </c>
      <c r="Y24" s="85">
        <v>0.37</v>
      </c>
      <c r="Z24" s="85">
        <v>0.37</v>
      </c>
      <c r="AA24" s="85">
        <v>0.37</v>
      </c>
      <c r="AB24" s="89">
        <v>0.37</v>
      </c>
      <c r="AC24" s="89">
        <v>0.37</v>
      </c>
      <c r="AD24" s="85">
        <v>0.37</v>
      </c>
      <c r="AE24" s="85">
        <v>0.37</v>
      </c>
      <c r="AF24" s="85">
        <v>0.46</v>
      </c>
      <c r="AG24" s="85">
        <v>0.46</v>
      </c>
      <c r="AH24" s="89">
        <v>0.5</v>
      </c>
      <c r="AI24" s="89">
        <v>0.5</v>
      </c>
      <c r="AJ24" s="85">
        <v>0.46</v>
      </c>
      <c r="AK24" s="85">
        <v>0.46</v>
      </c>
      <c r="AL24" s="85">
        <v>0.46</v>
      </c>
      <c r="AM24" s="85">
        <v>0.46</v>
      </c>
      <c r="AN24" s="89">
        <v>0.5</v>
      </c>
      <c r="AO24" s="89">
        <v>0.5</v>
      </c>
    </row>
    <row r="25" spans="1:41" s="2" customFormat="1" ht="15" customHeight="1" thickBot="1" x14ac:dyDescent="0.5">
      <c r="A25" s="4"/>
      <c r="B25" s="14"/>
      <c r="C25" s="110"/>
      <c r="D25" s="7"/>
      <c r="E25" s="7"/>
      <c r="F25" s="7"/>
      <c r="G25" s="7"/>
      <c r="H25" s="7"/>
      <c r="I25" s="7"/>
      <c r="J25" s="6"/>
      <c r="K25" s="50"/>
      <c r="L25" s="85"/>
      <c r="M25" s="85"/>
      <c r="N25" s="85" t="s">
        <v>102</v>
      </c>
      <c r="O25" s="88">
        <f t="shared" si="0"/>
        <v>2.5</v>
      </c>
      <c r="P25" s="88"/>
      <c r="Q25" s="85"/>
      <c r="R25" s="85"/>
      <c r="S25" s="85"/>
      <c r="T25" s="89"/>
      <c r="U25" s="85"/>
      <c r="V25" s="85"/>
      <c r="W25" s="85"/>
      <c r="X25" s="85"/>
      <c r="Y25" s="89"/>
      <c r="Z25" s="89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</row>
    <row r="26" spans="1:41" s="2" customFormat="1" ht="15" customHeight="1" thickBot="1" x14ac:dyDescent="0.5">
      <c r="A26" s="4"/>
      <c r="B26" s="14"/>
      <c r="C26" s="31" t="s">
        <v>131</v>
      </c>
      <c r="D26" s="6"/>
      <c r="E26" s="54" t="str">
        <f>IF(AND(ISNUMBER(G17),ISNUMBER(G18)),IF(G18&gt;0.01,G17/G18,"enter area"),"enter area")</f>
        <v>enter area</v>
      </c>
      <c r="F26" s="116" t="s">
        <v>132</v>
      </c>
      <c r="G26" s="117"/>
      <c r="H26" s="59" t="str">
        <f>IF(E26="enter area","Incomplete",IF(E26&lt;0.3,"PASS","Fail"))</f>
        <v>Incomplete</v>
      </c>
      <c r="I26" s="7"/>
      <c r="J26" s="6"/>
      <c r="K26" s="50"/>
      <c r="L26" s="85"/>
      <c r="M26" s="85"/>
      <c r="N26" s="85" t="s">
        <v>0</v>
      </c>
      <c r="O26" s="88">
        <f t="shared" si="0"/>
        <v>6.6</v>
      </c>
      <c r="P26" s="85"/>
      <c r="Q26" s="85"/>
      <c r="R26" s="85"/>
      <c r="S26" s="85"/>
      <c r="T26" s="89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</row>
    <row r="27" spans="1:41" s="2" customFormat="1" ht="15" customHeight="1" thickBot="1" x14ac:dyDescent="0.5">
      <c r="A27" s="4"/>
      <c r="B27" s="14"/>
      <c r="C27" s="31" t="s">
        <v>130</v>
      </c>
      <c r="D27" s="6"/>
      <c r="E27" s="54" t="str">
        <f>IF(AND(ISNUMBER(G19),ISNUMBER(G20)),IF(G20&gt;0.01,G19/G20,"enter area"),"enter area")</f>
        <v>enter area</v>
      </c>
      <c r="F27" s="116" t="s">
        <v>133</v>
      </c>
      <c r="G27" s="117"/>
      <c r="H27" s="59" t="str">
        <f>IF(E27="enter area","Incomplete",IF(E27&lt;0.3,"PASS","Fail"))</f>
        <v>Incomplete</v>
      </c>
      <c r="I27" s="32"/>
      <c r="J27" s="6"/>
      <c r="K27" s="50"/>
      <c r="L27" s="85"/>
      <c r="M27" s="85"/>
      <c r="N27" s="85" t="s">
        <v>2</v>
      </c>
      <c r="O27" s="89">
        <f t="shared" si="0"/>
        <v>0.46</v>
      </c>
      <c r="P27" s="85"/>
      <c r="Q27" s="85"/>
      <c r="R27" s="85"/>
      <c r="S27" s="85"/>
      <c r="T27" s="89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</row>
    <row r="28" spans="1:41" s="2" customFormat="1" ht="15" customHeight="1" thickBot="1" x14ac:dyDescent="0.5">
      <c r="A28" s="4"/>
      <c r="B28" s="14"/>
      <c r="C28" s="31" t="s">
        <v>100</v>
      </c>
      <c r="D28" s="6"/>
      <c r="E28" s="54" t="str">
        <f>IF(AND(ISNUMBER(G18),ISNUMBER(G21)),IF(G21&lt;0.01,"enter area",IF(G18&gt;100,TEXT(G21/G18,"0.0%"),TEXT(G21,"0.0") &amp; " m²")),"enter area")</f>
        <v>enter area</v>
      </c>
      <c r="F28" s="116" t="s">
        <v>134</v>
      </c>
      <c r="G28" s="117"/>
      <c r="H28" s="59" t="str">
        <f>IF(E28="enter area","Incomplete",IF(G18&gt;100,IF(G21/G18&lt;0.06, "PASS", "Fail"),IF(G21&lt;6, "PASS", "Fail")))</f>
        <v>Incomplete</v>
      </c>
      <c r="I28" s="6"/>
      <c r="J28" s="6"/>
      <c r="K28" s="50"/>
      <c r="L28" s="85"/>
      <c r="M28" s="85"/>
      <c r="N28" s="85" t="s">
        <v>4</v>
      </c>
      <c r="O28" s="88">
        <f t="shared" si="0"/>
        <v>2</v>
      </c>
      <c r="P28" s="85"/>
      <c r="Q28" s="85"/>
      <c r="R28" s="85"/>
      <c r="S28" s="85" t="s">
        <v>91</v>
      </c>
      <c r="T28" s="89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</row>
    <row r="29" spans="1:41" s="2" customFormat="1" ht="15" customHeight="1" thickBot="1" x14ac:dyDescent="0.5">
      <c r="A29" s="4"/>
      <c r="B29" s="14"/>
      <c r="C29" s="31" t="s">
        <v>107</v>
      </c>
      <c r="D29" s="6"/>
      <c r="E29" s="54" t="str">
        <f>IF(AND(ISNUMBER(G22),ISNUMBER(G23)),IF(G23&lt;0.01,"enter area",IF(G23&gt;100,TEXT(G22/G23,"0.0%"),TEXT(G22,"0.0") &amp; " m²")),"enter area")</f>
        <v>enter area</v>
      </c>
      <c r="F29" s="116" t="s">
        <v>137</v>
      </c>
      <c r="G29" s="117"/>
      <c r="H29" s="59" t="str">
        <f>IF(E29="enter area","Incomplete",IF(G23&gt;100,IF(G22/G23&lt;0.015, "PASS", "Fail"),IF(G22&lt;1.5, "PASS", "Fail")))</f>
        <v>Incomplete</v>
      </c>
      <c r="I29" s="6"/>
      <c r="J29" s="6"/>
      <c r="K29" s="50"/>
      <c r="L29" s="85"/>
      <c r="M29" s="85"/>
      <c r="N29" s="85" t="s">
        <v>1</v>
      </c>
      <c r="O29" s="89">
        <f t="shared" si="0"/>
        <v>0.46</v>
      </c>
      <c r="P29" s="85"/>
      <c r="Q29" s="85"/>
      <c r="R29" s="85"/>
      <c r="S29" s="85"/>
      <c r="T29" s="89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</row>
    <row r="30" spans="1:41" s="2" customFormat="1" ht="9" customHeight="1" x14ac:dyDescent="0.45">
      <c r="A30" s="4"/>
      <c r="B30" s="14"/>
      <c r="C30" s="31"/>
      <c r="D30" s="6"/>
      <c r="E30" s="63"/>
      <c r="F30" s="57"/>
      <c r="G30" s="57"/>
      <c r="H30" s="58"/>
      <c r="I30" s="6"/>
      <c r="J30" s="6"/>
      <c r="K30" s="50"/>
      <c r="L30" s="85"/>
      <c r="M30" s="85"/>
      <c r="N30" s="85" t="s">
        <v>3</v>
      </c>
      <c r="O30" s="89">
        <f t="shared" si="0"/>
        <v>0.46</v>
      </c>
      <c r="P30" s="85"/>
      <c r="Q30" s="85"/>
      <c r="R30" s="85"/>
      <c r="S30" s="85"/>
      <c r="T30" s="89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</row>
    <row r="31" spans="1:41" s="2" customFormat="1" ht="22.5" customHeight="1" x14ac:dyDescent="0.65">
      <c r="A31" s="4"/>
      <c r="B31" s="14"/>
      <c r="C31" s="71" t="s">
        <v>47</v>
      </c>
      <c r="E31" s="7"/>
      <c r="F31" s="7"/>
      <c r="G31" s="7"/>
      <c r="H31" s="7"/>
      <c r="J31" s="7"/>
      <c r="K31" s="50"/>
      <c r="L31" s="85"/>
      <c r="M31" s="91"/>
      <c r="N31" s="85" t="s">
        <v>93</v>
      </c>
      <c r="O31" s="88">
        <f>P31</f>
        <v>6.6</v>
      </c>
      <c r="P31" s="88">
        <f>IF($N$8="Phase1",HLOOKUP($N$8&amp;$I$13,$U$17:$W$34,15,FALSE),HLOOKUP($N$8&amp;$I$12,$X$17:$AO$34,15,FALSE))</f>
        <v>6.6</v>
      </c>
      <c r="Q31" s="85"/>
      <c r="R31" s="85"/>
      <c r="S31" s="85" t="s">
        <v>93</v>
      </c>
      <c r="T31" s="88"/>
      <c r="U31" s="85">
        <v>3.5</v>
      </c>
      <c r="V31" s="85">
        <v>3.5</v>
      </c>
      <c r="W31" s="85">
        <v>3.5</v>
      </c>
      <c r="X31" s="85">
        <v>6.6</v>
      </c>
      <c r="Y31" s="85">
        <v>6.6</v>
      </c>
      <c r="Z31" s="85">
        <v>6.6</v>
      </c>
      <c r="AA31" s="85">
        <v>6.6</v>
      </c>
      <c r="AB31" s="85">
        <v>6.6</v>
      </c>
      <c r="AC31" s="85">
        <v>6.6</v>
      </c>
      <c r="AD31" s="85">
        <v>6.6</v>
      </c>
      <c r="AE31" s="85">
        <v>6.6</v>
      </c>
      <c r="AF31" s="85">
        <v>6.6</v>
      </c>
      <c r="AG31" s="85">
        <v>6.6</v>
      </c>
      <c r="AH31" s="85">
        <v>6.6</v>
      </c>
      <c r="AI31" s="85">
        <v>6.6</v>
      </c>
      <c r="AJ31" s="85">
        <v>6.6</v>
      </c>
      <c r="AK31" s="85">
        <v>6.6</v>
      </c>
      <c r="AL31" s="85">
        <v>6.6</v>
      </c>
      <c r="AM31" s="85">
        <v>6.6</v>
      </c>
      <c r="AN31" s="85">
        <v>6.6</v>
      </c>
      <c r="AO31" s="85">
        <v>6.6</v>
      </c>
    </row>
    <row r="32" spans="1:41" s="2" customFormat="1" ht="15" customHeight="1" x14ac:dyDescent="0.45">
      <c r="A32" s="4"/>
      <c r="B32" s="14"/>
      <c r="C32" s="29"/>
      <c r="D32" s="29"/>
      <c r="E32" s="62" t="s">
        <v>92</v>
      </c>
      <c r="F32" s="67"/>
      <c r="G32" s="16"/>
      <c r="H32" s="16"/>
      <c r="I32" s="62" t="s">
        <v>92</v>
      </c>
      <c r="J32" s="7"/>
      <c r="K32" s="50"/>
      <c r="L32" s="85"/>
      <c r="M32" s="85"/>
      <c r="N32" s="85" t="s">
        <v>104</v>
      </c>
      <c r="O32" s="88">
        <f>P32</f>
        <v>2.9</v>
      </c>
      <c r="P32" s="88">
        <f>IF($N$8="Phase1",HLOOKUP($N$8&amp;$I$13,$U$17:$W$34,16,FALSE),HLOOKUP($N$8&amp;$I$12,$X$17:$AO$34,16,FALSE))</f>
        <v>2.9</v>
      </c>
      <c r="Q32" s="85"/>
      <c r="R32" s="85"/>
      <c r="S32" s="85" t="s">
        <v>104</v>
      </c>
      <c r="T32" s="88"/>
      <c r="U32" s="85">
        <v>2.6</v>
      </c>
      <c r="V32" s="85">
        <v>2.6</v>
      </c>
      <c r="W32" s="85">
        <v>2.6</v>
      </c>
      <c r="X32" s="85">
        <v>2.9</v>
      </c>
      <c r="Y32" s="85">
        <v>2.9</v>
      </c>
      <c r="Z32" s="85">
        <v>2.9</v>
      </c>
      <c r="AA32" s="85">
        <v>2.9</v>
      </c>
      <c r="AB32" s="85">
        <v>2.9</v>
      </c>
      <c r="AC32" s="85">
        <v>2.9</v>
      </c>
      <c r="AD32" s="85">
        <v>2.9</v>
      </c>
      <c r="AE32" s="85">
        <v>2.9</v>
      </c>
      <c r="AF32" s="85">
        <v>2.9</v>
      </c>
      <c r="AG32" s="85">
        <v>2.9</v>
      </c>
      <c r="AH32" s="85">
        <v>2.9</v>
      </c>
      <c r="AI32" s="85">
        <v>2.9</v>
      </c>
      <c r="AJ32" s="85">
        <v>2.9</v>
      </c>
      <c r="AK32" s="85">
        <v>2.9</v>
      </c>
      <c r="AL32" s="85">
        <v>2.9</v>
      </c>
      <c r="AM32" s="85">
        <v>2.9</v>
      </c>
      <c r="AN32" s="85">
        <v>2.9</v>
      </c>
      <c r="AO32" s="85">
        <v>2.9</v>
      </c>
    </row>
    <row r="33" spans="1:41" s="2" customFormat="1" ht="30" customHeight="1" x14ac:dyDescent="0.45">
      <c r="A33" s="4"/>
      <c r="B33" s="14"/>
      <c r="C33" s="17" t="s">
        <v>39</v>
      </c>
      <c r="D33" s="66"/>
      <c r="E33" s="61" t="s">
        <v>94</v>
      </c>
      <c r="F33" s="68"/>
      <c r="G33" s="17" t="s">
        <v>39</v>
      </c>
      <c r="H33" s="17"/>
      <c r="I33" s="61" t="s">
        <v>94</v>
      </c>
      <c r="J33" s="7"/>
      <c r="K33" s="50"/>
      <c r="L33" s="85"/>
      <c r="M33" s="85"/>
      <c r="N33" s="85" t="s">
        <v>103</v>
      </c>
      <c r="O33" s="88">
        <f>P33</f>
        <v>2.5</v>
      </c>
      <c r="P33" s="88">
        <f>IF($N$8="Phase1",HLOOKUP($N$8&amp;$I$13,$U$17:$W$34,17,FALSE),HLOOKUP($N$8&amp;$I$12,$X$17:$AO$34,17,FALSE))</f>
        <v>2.5</v>
      </c>
      <c r="Q33" s="85"/>
      <c r="R33" s="85"/>
      <c r="S33" s="85" t="s">
        <v>103</v>
      </c>
      <c r="T33" s="88"/>
      <c r="U33" s="85">
        <v>1.9</v>
      </c>
      <c r="V33" s="85">
        <v>1.9</v>
      </c>
      <c r="W33" s="85">
        <v>1.9</v>
      </c>
      <c r="X33" s="85">
        <v>2.5</v>
      </c>
      <c r="Y33" s="85">
        <v>2.5</v>
      </c>
      <c r="Z33" s="85">
        <v>2.5</v>
      </c>
      <c r="AA33" s="85">
        <v>2.8</v>
      </c>
      <c r="AB33" s="88">
        <v>3</v>
      </c>
      <c r="AC33" s="88">
        <v>3</v>
      </c>
      <c r="AD33" s="85">
        <v>2.5</v>
      </c>
      <c r="AE33" s="85">
        <v>2.5</v>
      </c>
      <c r="AF33" s="85">
        <v>2.5</v>
      </c>
      <c r="AG33" s="85">
        <v>2.8</v>
      </c>
      <c r="AH33" s="88">
        <v>3</v>
      </c>
      <c r="AI33" s="88">
        <v>3</v>
      </c>
      <c r="AJ33" s="85">
        <v>2.5</v>
      </c>
      <c r="AK33" s="85">
        <v>2.5</v>
      </c>
      <c r="AL33" s="85">
        <v>2.5</v>
      </c>
      <c r="AM33" s="85">
        <v>2.8</v>
      </c>
      <c r="AN33" s="88">
        <v>3</v>
      </c>
      <c r="AO33" s="88">
        <v>3</v>
      </c>
    </row>
    <row r="34" spans="1:41" s="2" customFormat="1" ht="15" customHeight="1" x14ac:dyDescent="0.45">
      <c r="A34" s="4"/>
      <c r="B34" s="14"/>
      <c r="C34" s="35" t="s">
        <v>101</v>
      </c>
      <c r="D34" s="35"/>
      <c r="E34" s="72">
        <f>IF($N$14="Errors","see errors above",VLOOKUP(C34,$N$24:$O$33,2,FALSE))</f>
        <v>1.5</v>
      </c>
      <c r="F34" s="7"/>
      <c r="G34" s="70"/>
      <c r="H34" s="70"/>
      <c r="I34" s="75"/>
      <c r="J34" s="7"/>
      <c r="K34" s="50"/>
      <c r="L34" s="85"/>
      <c r="M34" s="85"/>
      <c r="N34" s="90"/>
      <c r="O34" s="90"/>
      <c r="P34" s="88">
        <f>IF($N$8="Phase1",HLOOKUP($N$8&amp;$I$13,$U$17:$W$34,18,FALSE),HLOOKUP($N$8&amp;$I$12,$X$17:$AO$34,18,FALSE))</f>
        <v>2.5</v>
      </c>
      <c r="Q34" s="85"/>
      <c r="R34" s="85"/>
      <c r="S34" s="85" t="s">
        <v>105</v>
      </c>
      <c r="T34" s="88"/>
      <c r="U34" s="85">
        <v>1.9</v>
      </c>
      <c r="V34" s="85">
        <v>1.9</v>
      </c>
      <c r="W34" s="85">
        <v>1.9</v>
      </c>
      <c r="X34" s="85">
        <v>2.5</v>
      </c>
      <c r="Y34" s="85">
        <v>2.5</v>
      </c>
      <c r="Z34" s="85">
        <v>2.5</v>
      </c>
      <c r="AA34" s="85">
        <v>2.8</v>
      </c>
      <c r="AB34" s="88">
        <v>3</v>
      </c>
      <c r="AC34" s="88">
        <v>3</v>
      </c>
      <c r="AD34" s="85">
        <v>2.5</v>
      </c>
      <c r="AE34" s="85">
        <v>2.5</v>
      </c>
      <c r="AF34" s="85">
        <v>2.5</v>
      </c>
      <c r="AG34" s="85">
        <v>2.8</v>
      </c>
      <c r="AH34" s="88">
        <v>3</v>
      </c>
      <c r="AI34" s="88">
        <v>3</v>
      </c>
      <c r="AJ34" s="85">
        <v>2.5</v>
      </c>
      <c r="AK34" s="85">
        <v>2.5</v>
      </c>
      <c r="AL34" s="85">
        <v>2.5</v>
      </c>
      <c r="AM34" s="85">
        <v>2.8</v>
      </c>
      <c r="AN34" s="88">
        <v>3</v>
      </c>
      <c r="AO34" s="88">
        <v>3</v>
      </c>
    </row>
    <row r="35" spans="1:41" ht="15" customHeight="1" x14ac:dyDescent="0.45">
      <c r="A35" s="3"/>
      <c r="B35" s="14"/>
      <c r="C35" s="36" t="s">
        <v>102</v>
      </c>
      <c r="D35" s="36"/>
      <c r="E35" s="73">
        <f>IF($N$14="Errors","see errors above",VLOOKUP(C35,$N$24:$O$33,2,FALSE))</f>
        <v>2.5</v>
      </c>
      <c r="F35" s="6"/>
      <c r="G35" s="16"/>
      <c r="H35" s="16"/>
      <c r="I35" s="76"/>
      <c r="J35" s="7"/>
      <c r="K35" s="50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</row>
    <row r="36" spans="1:41" ht="15" customHeight="1" x14ac:dyDescent="0.45">
      <c r="A36" s="3"/>
      <c r="B36" s="14"/>
      <c r="C36" s="36" t="s">
        <v>0</v>
      </c>
      <c r="D36" s="36"/>
      <c r="E36" s="73">
        <f t="shared" ref="E36:E40" si="1">IF($N$14="Errors","see errors above",VLOOKUP(C36,$N$24:$O$33,2,FALSE))</f>
        <v>6.6</v>
      </c>
      <c r="F36" s="6"/>
      <c r="G36" s="69" t="s">
        <v>103</v>
      </c>
      <c r="H36" s="69"/>
      <c r="I36" s="77">
        <f>IF($N$14="Errors","see errors above",VLOOKUP(G36,$N$24:$O$33,2,FALSE))</f>
        <v>2.5</v>
      </c>
      <c r="J36" s="7"/>
      <c r="K36" s="50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</row>
    <row r="37" spans="1:41" ht="15" customHeight="1" x14ac:dyDescent="0.45">
      <c r="A37" s="3"/>
      <c r="B37" s="14"/>
      <c r="C37" s="36" t="s">
        <v>2</v>
      </c>
      <c r="D37" s="36"/>
      <c r="E37" s="74">
        <f t="shared" si="1"/>
        <v>0.46</v>
      </c>
      <c r="F37" s="6"/>
      <c r="G37" s="36" t="s">
        <v>93</v>
      </c>
      <c r="H37" s="36"/>
      <c r="I37" s="77">
        <f t="shared" ref="I37:I38" si="2">IF($N$14="Errors","see errors above",VLOOKUP(G37,$N$24:$O$33,2,FALSE))</f>
        <v>6.6</v>
      </c>
      <c r="J37" s="39"/>
      <c r="K37" s="50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</row>
    <row r="38" spans="1:41" s="40" customFormat="1" ht="15" customHeight="1" x14ac:dyDescent="0.45">
      <c r="A38" s="37"/>
      <c r="B38" s="14"/>
      <c r="C38" s="36" t="s">
        <v>4</v>
      </c>
      <c r="D38" s="36"/>
      <c r="E38" s="73">
        <f t="shared" si="1"/>
        <v>2</v>
      </c>
      <c r="F38" s="39"/>
      <c r="G38" s="36" t="s">
        <v>104</v>
      </c>
      <c r="H38" s="36"/>
      <c r="I38" s="77">
        <f t="shared" si="2"/>
        <v>2.9</v>
      </c>
      <c r="J38" s="39"/>
      <c r="K38" s="50"/>
      <c r="L38" s="92"/>
      <c r="M38" s="49"/>
      <c r="N38" s="85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</row>
    <row r="39" spans="1:41" s="40" customFormat="1" ht="15" customHeight="1" x14ac:dyDescent="0.45">
      <c r="A39" s="37"/>
      <c r="B39" s="13"/>
      <c r="C39" s="36" t="s">
        <v>1</v>
      </c>
      <c r="D39" s="36"/>
      <c r="E39" s="74">
        <f t="shared" si="1"/>
        <v>0.46</v>
      </c>
      <c r="F39" s="39"/>
      <c r="G39" s="16"/>
      <c r="H39" s="16"/>
      <c r="I39" s="78"/>
      <c r="J39" s="39"/>
      <c r="K39" s="6"/>
      <c r="L39" s="92"/>
      <c r="M39" s="49"/>
      <c r="N39" s="85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</row>
    <row r="40" spans="1:41" s="40" customFormat="1" ht="15" customHeight="1" x14ac:dyDescent="0.45">
      <c r="A40" s="37"/>
      <c r="B40" s="13"/>
      <c r="C40" s="36" t="s">
        <v>3</v>
      </c>
      <c r="D40" s="36"/>
      <c r="E40" s="74">
        <f t="shared" si="1"/>
        <v>0.46</v>
      </c>
      <c r="F40" s="39"/>
      <c r="G40" s="69"/>
      <c r="H40" s="69"/>
      <c r="I40" s="79"/>
      <c r="J40" s="7"/>
      <c r="K40" s="6"/>
      <c r="L40" s="92"/>
      <c r="M40" s="49"/>
      <c r="N40" s="85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</row>
    <row r="41" spans="1:41" s="40" customFormat="1" ht="43.5" customHeight="1" x14ac:dyDescent="0.45">
      <c r="A41" s="37"/>
      <c r="B41" s="13"/>
      <c r="C41" s="6"/>
      <c r="D41" s="6"/>
      <c r="E41" s="6"/>
      <c r="F41" s="6"/>
      <c r="G41" s="6"/>
      <c r="H41" s="6"/>
      <c r="I41" s="6"/>
      <c r="J41" s="7"/>
      <c r="K41" s="6"/>
      <c r="L41" s="92"/>
      <c r="M41" s="49"/>
      <c r="N41" s="85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</row>
    <row r="42" spans="1:41" s="40" customFormat="1" ht="45" customHeight="1" x14ac:dyDescent="0.45">
      <c r="A42" s="37"/>
      <c r="B42" s="13"/>
      <c r="C42" s="42" t="s">
        <v>42</v>
      </c>
      <c r="D42" s="41" t="s">
        <v>129</v>
      </c>
      <c r="E42" s="41" t="s">
        <v>41</v>
      </c>
      <c r="F42" s="41" t="s">
        <v>108</v>
      </c>
      <c r="G42" s="41" t="s">
        <v>111</v>
      </c>
      <c r="H42" s="41" t="s">
        <v>112</v>
      </c>
      <c r="I42" s="41" t="s">
        <v>110</v>
      </c>
      <c r="J42" s="41" t="s">
        <v>109</v>
      </c>
      <c r="K42" s="6"/>
      <c r="L42" s="92"/>
      <c r="M42" s="49"/>
      <c r="N42" s="85"/>
      <c r="O42" s="103" t="s">
        <v>12</v>
      </c>
      <c r="P42" s="103" t="s">
        <v>9</v>
      </c>
      <c r="Q42" s="85" t="s">
        <v>60</v>
      </c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</row>
    <row r="43" spans="1:41" s="40" customFormat="1" ht="15" customHeight="1" x14ac:dyDescent="0.45">
      <c r="A43" s="37"/>
      <c r="B43" s="38">
        <f>ROW()-42</f>
        <v>1</v>
      </c>
      <c r="C43" s="19" t="s">
        <v>101</v>
      </c>
      <c r="D43" s="51" t="str">
        <f>IF(ISERROR(VLOOKUP('Schedule Method'!C43,$N$24:$O$33,2,FALSE)),"-1",IF(OR(C43="Windows",C43="Skylights",C43="Doors"),TEXT(VLOOKUP('Schedule Method'!C43,$N$24:$O$33,2,FALSE),"0.00"),TEXT(VLOOKUP('Schedule Method'!C43,$N$24:$O$33,2,FALSE),"0.0")))</f>
        <v>1.5</v>
      </c>
      <c r="E43" s="81"/>
      <c r="F43" s="81"/>
      <c r="G43" s="106"/>
      <c r="H43" s="95"/>
      <c r="I43" s="81"/>
      <c r="J43" s="83"/>
      <c r="K43" s="94" t="str">
        <f>IF(ISBLANK(H43),"",IF(H43&lt;M43,"x",""))</f>
        <v/>
      </c>
      <c r="L43" s="92"/>
      <c r="M43" s="49">
        <f t="shared" ref="M43:M60" si="3">VALUE(D43)</f>
        <v>1.5</v>
      </c>
      <c r="N43" s="92"/>
      <c r="O43" s="85" t="s">
        <v>149</v>
      </c>
      <c r="P43" s="85">
        <v>1</v>
      </c>
      <c r="Q43" s="85" t="s">
        <v>61</v>
      </c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</row>
    <row r="44" spans="1:41" s="40" customFormat="1" ht="15" customHeight="1" x14ac:dyDescent="0.45">
      <c r="A44" s="37"/>
      <c r="B44" s="38">
        <f t="shared" ref="B44:B66" si="4">ROW()-42</f>
        <v>2</v>
      </c>
      <c r="C44" s="20" t="s">
        <v>102</v>
      </c>
      <c r="D44" s="52" t="str">
        <f>IF(ISERROR(VLOOKUP('Schedule Method'!C44,$N$24:$O$33,2,FALSE)),"-1",IF(OR(C44="Windows",C44="Skylights",C44="Doors"),TEXT(VLOOKUP('Schedule Method'!C44,$N$24:$O$33,2,FALSE),"0.00"),TEXT(VLOOKUP('Schedule Method'!C44,$N$24:$O$33,2,FALSE),"0.0")))</f>
        <v>2.5</v>
      </c>
      <c r="E44" s="82"/>
      <c r="F44" s="82"/>
      <c r="G44" s="95"/>
      <c r="H44" s="95"/>
      <c r="I44" s="82"/>
      <c r="J44" s="84"/>
      <c r="K44" s="94" t="str">
        <f t="shared" ref="K44:K66" si="5">IF(ISBLANK(H44),"",IF(H44&lt;M44,"x",""))</f>
        <v/>
      </c>
      <c r="L44" s="92"/>
      <c r="M44" s="49">
        <f t="shared" si="3"/>
        <v>2.5</v>
      </c>
      <c r="N44" s="92"/>
      <c r="O44" s="85" t="s">
        <v>150</v>
      </c>
      <c r="P44" s="85">
        <v>1</v>
      </c>
      <c r="Q44" s="85" t="s">
        <v>61</v>
      </c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</row>
    <row r="45" spans="1:41" s="40" customFormat="1" ht="15" customHeight="1" x14ac:dyDescent="0.45">
      <c r="A45" s="37"/>
      <c r="B45" s="38">
        <f t="shared" si="4"/>
        <v>3</v>
      </c>
      <c r="C45" s="20" t="s">
        <v>0</v>
      </c>
      <c r="D45" s="52" t="str">
        <f>IF(ISERROR(VLOOKUP('Schedule Method'!C45,$N$24:$O$33,2,FALSE)),"-1",IF(OR(C45="Windows",C45="Skylights",C45="Doors"),TEXT(VLOOKUP('Schedule Method'!C45,$N$24:$O$33,2,FALSE),"0.00"),TEXT(VLOOKUP('Schedule Method'!C45,$N$24:$O$33,2,FALSE),"0.0")))</f>
        <v>6.6</v>
      </c>
      <c r="E45" s="82"/>
      <c r="F45" s="82"/>
      <c r="G45" s="107"/>
      <c r="H45" s="95"/>
      <c r="I45" s="82"/>
      <c r="J45" s="84"/>
      <c r="K45" s="94" t="str">
        <f t="shared" si="5"/>
        <v/>
      </c>
      <c r="L45" s="92"/>
      <c r="M45" s="49">
        <f t="shared" si="3"/>
        <v>6.6</v>
      </c>
      <c r="N45" s="92"/>
      <c r="O45" s="85" t="s">
        <v>151</v>
      </c>
      <c r="P45" s="85">
        <v>1</v>
      </c>
      <c r="Q45" s="85" t="s">
        <v>61</v>
      </c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</row>
    <row r="46" spans="1:41" s="40" customFormat="1" ht="15" customHeight="1" x14ac:dyDescent="0.45">
      <c r="A46" s="37"/>
      <c r="B46" s="38">
        <f t="shared" si="4"/>
        <v>4</v>
      </c>
      <c r="C46" s="20" t="s">
        <v>4</v>
      </c>
      <c r="D46" s="52" t="str">
        <f>IF(ISERROR(VLOOKUP('Schedule Method'!C46,$N$24:$O$33,2,FALSE)),"-1",IF(OR(C46="Windows",C46="Skylights",C46="Doors"),TEXT(VLOOKUP('Schedule Method'!C46,$N$24:$O$33,2,FALSE),"0.00"),TEXT(VLOOKUP('Schedule Method'!C46,$N$24:$O$33,2,FALSE),"0.0")))</f>
        <v>2.0</v>
      </c>
      <c r="E46" s="82"/>
      <c r="F46" s="82"/>
      <c r="G46" s="95"/>
      <c r="H46" s="95"/>
      <c r="I46" s="82"/>
      <c r="J46" s="84"/>
      <c r="K46" s="94" t="str">
        <f t="shared" si="5"/>
        <v/>
      </c>
      <c r="L46" s="92"/>
      <c r="M46" s="49">
        <f t="shared" si="3"/>
        <v>2</v>
      </c>
      <c r="N46" s="92"/>
      <c r="O46" s="85" t="s">
        <v>147</v>
      </c>
      <c r="P46" s="85">
        <v>1</v>
      </c>
      <c r="Q46" s="85" t="s">
        <v>61</v>
      </c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</row>
    <row r="47" spans="1:41" s="40" customFormat="1" ht="15" customHeight="1" x14ac:dyDescent="0.45">
      <c r="A47" s="37"/>
      <c r="B47" s="38">
        <f t="shared" si="4"/>
        <v>5</v>
      </c>
      <c r="C47" s="20" t="s">
        <v>1</v>
      </c>
      <c r="D47" s="52" t="str">
        <f>IF(ISERROR(VLOOKUP('Schedule Method'!C47,$N$24:$O$33,2,FALSE)),"-1",IF(OR(C47="Windows",C47="Skylights",C47="Doors"),TEXT(VLOOKUP('Schedule Method'!C47,$N$24:$O$33,2,FALSE),"0.00"),TEXT(VLOOKUP('Schedule Method'!C47,$N$24:$O$33,2,FALSE),"0.0")))</f>
        <v>0.46</v>
      </c>
      <c r="E47" s="82"/>
      <c r="F47" s="82"/>
      <c r="G47" s="95"/>
      <c r="H47" s="95"/>
      <c r="I47" s="82"/>
      <c r="J47" s="84"/>
      <c r="K47" s="94" t="str">
        <f t="shared" si="5"/>
        <v/>
      </c>
      <c r="L47" s="92"/>
      <c r="M47" s="49">
        <f t="shared" si="3"/>
        <v>0.46</v>
      </c>
      <c r="N47" s="92"/>
      <c r="O47" s="85" t="s">
        <v>152</v>
      </c>
      <c r="P47" s="85">
        <v>1</v>
      </c>
      <c r="Q47" s="85" t="s">
        <v>61</v>
      </c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</row>
    <row r="48" spans="1:41" s="40" customFormat="1" ht="15" customHeight="1" x14ac:dyDescent="0.45">
      <c r="A48" s="37"/>
      <c r="B48" s="38">
        <f t="shared" si="4"/>
        <v>6</v>
      </c>
      <c r="C48" s="20" t="s">
        <v>3</v>
      </c>
      <c r="D48" s="52" t="str">
        <f>IF(ISERROR(VLOOKUP('Schedule Method'!C48,$N$24:$O$33,2,FALSE)),"-1",IF(OR(C48="Windows",C48="Skylights",C48="Doors"),TEXT(VLOOKUP('Schedule Method'!C48,$N$24:$O$33,2,FALSE),"0.00"),TEXT(VLOOKUP('Schedule Method'!C48,$N$24:$O$33,2,FALSE),"0.0")))</f>
        <v>0.46</v>
      </c>
      <c r="E48" s="82"/>
      <c r="F48" s="82"/>
      <c r="G48" s="95"/>
      <c r="H48" s="95"/>
      <c r="I48" s="82"/>
      <c r="J48" s="84"/>
      <c r="K48" s="94" t="str">
        <f t="shared" si="5"/>
        <v/>
      </c>
      <c r="L48" s="92"/>
      <c r="M48" s="49">
        <f t="shared" si="3"/>
        <v>0.46</v>
      </c>
      <c r="N48" s="92"/>
      <c r="O48" s="85" t="s">
        <v>153</v>
      </c>
      <c r="P48" s="85">
        <v>2</v>
      </c>
      <c r="Q48" s="85" t="s">
        <v>62</v>
      </c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</row>
    <row r="49" spans="1:41" s="40" customFormat="1" ht="15" customHeight="1" x14ac:dyDescent="0.45">
      <c r="A49" s="37"/>
      <c r="B49" s="38">
        <f t="shared" si="4"/>
        <v>7</v>
      </c>
      <c r="C49" s="20"/>
      <c r="D49" s="52" t="str">
        <f>IF(ISERROR(VLOOKUP('Schedule Method'!C49,$N$24:$O$33,2,FALSE)),"-1",IF(OR(C49="Windows",C49="Skylights",C49="Doors"),TEXT(VLOOKUP('Schedule Method'!C49,$N$24:$O$33,2,FALSE),"0.00"),TEXT(VLOOKUP('Schedule Method'!C49,$N$24:$O$33,2,FALSE),"0.0")))</f>
        <v>-1</v>
      </c>
      <c r="E49" s="82"/>
      <c r="F49" s="82"/>
      <c r="G49" s="95"/>
      <c r="H49" s="95"/>
      <c r="I49" s="82"/>
      <c r="J49" s="84"/>
      <c r="K49" s="94" t="str">
        <f t="shared" si="5"/>
        <v/>
      </c>
      <c r="L49" s="92"/>
      <c r="M49" s="49">
        <f t="shared" si="3"/>
        <v>-1</v>
      </c>
      <c r="N49" s="92"/>
      <c r="O49" s="85" t="s">
        <v>154</v>
      </c>
      <c r="P49" s="85">
        <v>2</v>
      </c>
      <c r="Q49" s="85" t="s">
        <v>62</v>
      </c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</row>
    <row r="50" spans="1:41" s="40" customFormat="1" ht="15" customHeight="1" x14ac:dyDescent="0.45">
      <c r="A50" s="37"/>
      <c r="B50" s="38">
        <f t="shared" si="4"/>
        <v>8</v>
      </c>
      <c r="C50" s="98"/>
      <c r="D50" s="52"/>
      <c r="E50" s="82"/>
      <c r="F50" s="82"/>
      <c r="G50" s="95"/>
      <c r="H50" s="95"/>
      <c r="I50" s="82"/>
      <c r="J50" s="84"/>
      <c r="K50" s="94" t="str">
        <f t="shared" si="5"/>
        <v/>
      </c>
      <c r="L50" s="92"/>
      <c r="M50" s="49">
        <f t="shared" si="3"/>
        <v>0</v>
      </c>
      <c r="N50" s="92"/>
      <c r="O50" s="85" t="s">
        <v>155</v>
      </c>
      <c r="P50" s="85">
        <v>2</v>
      </c>
      <c r="Q50" s="85" t="s">
        <v>62</v>
      </c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</row>
    <row r="51" spans="1:41" s="40" customFormat="1" ht="15" customHeight="1" x14ac:dyDescent="0.45">
      <c r="A51" s="37"/>
      <c r="B51" s="38">
        <f t="shared" si="4"/>
        <v>9</v>
      </c>
      <c r="C51" s="20"/>
      <c r="D51" s="52" t="str">
        <f>IF(ISERROR(VLOOKUP('Schedule Method'!C51,$N$24:$O$33,2,FALSE)),"-1",IF(OR(C51="Windows",C51="Skylights",C51="Doors"),TEXT(VLOOKUP('Schedule Method'!C51,$N$24:$O$33,2,FALSE),"0.00"),TEXT(VLOOKUP('Schedule Method'!C51,$N$24:$O$33,2,FALSE),"0.0")))</f>
        <v>-1</v>
      </c>
      <c r="E51" s="82"/>
      <c r="F51" s="82"/>
      <c r="G51" s="95"/>
      <c r="H51" s="95"/>
      <c r="I51" s="82"/>
      <c r="J51" s="84"/>
      <c r="K51" s="94" t="str">
        <f t="shared" si="5"/>
        <v/>
      </c>
      <c r="L51" s="92"/>
      <c r="M51" s="49">
        <f t="shared" si="3"/>
        <v>-1</v>
      </c>
      <c r="N51" s="92"/>
      <c r="O51" s="85" t="s">
        <v>156</v>
      </c>
      <c r="P51" s="85">
        <v>2</v>
      </c>
      <c r="Q51" s="85" t="s">
        <v>62</v>
      </c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</row>
    <row r="52" spans="1:41" s="40" customFormat="1" ht="15" customHeight="1" x14ac:dyDescent="0.45">
      <c r="A52" s="37"/>
      <c r="B52" s="38">
        <f t="shared" si="4"/>
        <v>10</v>
      </c>
      <c r="C52" s="20"/>
      <c r="D52" s="52" t="str">
        <f>IF(ISERROR(VLOOKUP('Schedule Method'!C52,$N$24:$O$33,2,FALSE)),"-1",IF(OR(C52="Windows",C52="Skylights",C52="Doors"),TEXT(VLOOKUP('Schedule Method'!C52,$N$24:$O$33,2,FALSE),"0.00"),TEXT(VLOOKUP('Schedule Method'!C52,$N$24:$O$33,2,FALSE),"0.0")))</f>
        <v>-1</v>
      </c>
      <c r="E52" s="82"/>
      <c r="F52" s="82"/>
      <c r="G52" s="95"/>
      <c r="H52" s="95"/>
      <c r="I52" s="82"/>
      <c r="J52" s="84"/>
      <c r="K52" s="94" t="str">
        <f t="shared" si="5"/>
        <v/>
      </c>
      <c r="L52" s="92"/>
      <c r="M52" s="49">
        <f t="shared" si="3"/>
        <v>-1</v>
      </c>
      <c r="N52" s="92"/>
      <c r="O52" s="85" t="s">
        <v>157</v>
      </c>
      <c r="P52" s="85">
        <v>2</v>
      </c>
      <c r="Q52" s="85" t="s">
        <v>62</v>
      </c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</row>
    <row r="53" spans="1:41" s="40" customFormat="1" ht="15" customHeight="1" x14ac:dyDescent="0.45">
      <c r="A53" s="37"/>
      <c r="B53" s="38">
        <f t="shared" si="4"/>
        <v>11</v>
      </c>
      <c r="C53" s="20"/>
      <c r="D53" s="52" t="str">
        <f>IF(ISERROR(VLOOKUP('Schedule Method'!C53,$N$24:$O$33,2,FALSE)),"-1",IF(OR(C53="Windows",C53="Skylights",C53="Doors"),TEXT(VLOOKUP('Schedule Method'!C53,$N$24:$O$33,2,FALSE),"0.00"),TEXT(VLOOKUP('Schedule Method'!C53,$N$24:$O$33,2,FALSE),"0.0")))</f>
        <v>-1</v>
      </c>
      <c r="E53" s="82"/>
      <c r="F53" s="82"/>
      <c r="G53" s="95"/>
      <c r="H53" s="95"/>
      <c r="I53" s="82"/>
      <c r="J53" s="84"/>
      <c r="K53" s="94" t="str">
        <f t="shared" si="5"/>
        <v/>
      </c>
      <c r="L53" s="92"/>
      <c r="M53" s="49">
        <f t="shared" si="3"/>
        <v>-1</v>
      </c>
      <c r="N53" s="92"/>
      <c r="O53" s="85" t="s">
        <v>158</v>
      </c>
      <c r="P53" s="85">
        <v>2</v>
      </c>
      <c r="Q53" s="85" t="s">
        <v>62</v>
      </c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</row>
    <row r="54" spans="1:41" s="40" customFormat="1" ht="15" customHeight="1" x14ac:dyDescent="0.45">
      <c r="A54" s="37"/>
      <c r="B54" s="38">
        <f t="shared" si="4"/>
        <v>12</v>
      </c>
      <c r="C54" s="20"/>
      <c r="D54" s="52" t="str">
        <f>IF(ISERROR(VLOOKUP('Schedule Method'!C54,$N$24:$O$33,2,FALSE)),"-1",IF(OR(C54="Windows",C54="Skylights",C54="Doors"),TEXT(VLOOKUP('Schedule Method'!C54,$N$24:$O$33,2,FALSE),"0.00"),TEXT(VLOOKUP('Schedule Method'!C54,$N$24:$O$33,2,FALSE),"0.0")))</f>
        <v>-1</v>
      </c>
      <c r="E54" s="82"/>
      <c r="F54" s="82"/>
      <c r="G54" s="95"/>
      <c r="H54" s="95"/>
      <c r="I54" s="82"/>
      <c r="J54" s="84"/>
      <c r="K54" s="94" t="str">
        <f t="shared" si="5"/>
        <v/>
      </c>
      <c r="L54" s="92"/>
      <c r="M54" s="49">
        <f t="shared" si="3"/>
        <v>-1</v>
      </c>
      <c r="N54" s="92"/>
      <c r="O54" s="85" t="s">
        <v>159</v>
      </c>
      <c r="P54" s="85">
        <v>2</v>
      </c>
      <c r="Q54" s="85" t="s">
        <v>62</v>
      </c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</row>
    <row r="55" spans="1:41" s="40" customFormat="1" ht="15" customHeight="1" x14ac:dyDescent="0.45">
      <c r="A55" s="37"/>
      <c r="B55" s="38">
        <f t="shared" si="4"/>
        <v>13</v>
      </c>
      <c r="C55" s="20"/>
      <c r="D55" s="52" t="str">
        <f>IF(ISERROR(VLOOKUP('Schedule Method'!C55,$N$24:$O$33,2,FALSE)),"-1",IF(OR(C55="Windows",C55="Skylights",C55="Doors"),TEXT(VLOOKUP('Schedule Method'!C55,$N$24:$O$33,2,FALSE),"0.00"),TEXT(VLOOKUP('Schedule Method'!C55,$N$24:$O$33,2,FALSE),"0.0")))</f>
        <v>-1</v>
      </c>
      <c r="E55" s="82"/>
      <c r="F55" s="82"/>
      <c r="G55" s="95"/>
      <c r="H55" s="95"/>
      <c r="I55" s="82"/>
      <c r="J55" s="84"/>
      <c r="K55" s="94" t="str">
        <f t="shared" si="5"/>
        <v/>
      </c>
      <c r="L55" s="92"/>
      <c r="M55" s="49">
        <f t="shared" si="3"/>
        <v>-1</v>
      </c>
      <c r="N55" s="92"/>
      <c r="O55" s="85" t="s">
        <v>160</v>
      </c>
      <c r="P55" s="85">
        <v>2</v>
      </c>
      <c r="Q55" s="85" t="s">
        <v>62</v>
      </c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</row>
    <row r="56" spans="1:41" s="40" customFormat="1" ht="15" customHeight="1" x14ac:dyDescent="0.45">
      <c r="A56" s="37"/>
      <c r="B56" s="38">
        <f t="shared" si="4"/>
        <v>14</v>
      </c>
      <c r="C56" s="20"/>
      <c r="D56" s="52" t="str">
        <f>IF(ISERROR(VLOOKUP('Schedule Method'!C56,$N$24:$O$33,2,FALSE)),"-1",IF(OR(C56="Windows",C56="Skylights",C56="Doors"),TEXT(VLOOKUP('Schedule Method'!C56,$N$24:$O$33,2,FALSE),"0.00"),TEXT(VLOOKUP('Schedule Method'!C56,$N$24:$O$33,2,FALSE),"0.0")))</f>
        <v>-1</v>
      </c>
      <c r="E56" s="82"/>
      <c r="F56" s="82"/>
      <c r="G56" s="95"/>
      <c r="H56" s="95"/>
      <c r="I56" s="82"/>
      <c r="J56" s="84"/>
      <c r="K56" s="94" t="str">
        <f t="shared" si="5"/>
        <v/>
      </c>
      <c r="L56" s="92"/>
      <c r="M56" s="49">
        <f t="shared" si="3"/>
        <v>-1</v>
      </c>
      <c r="N56" s="92"/>
      <c r="O56" s="85" t="s">
        <v>161</v>
      </c>
      <c r="P56" s="85">
        <v>4</v>
      </c>
      <c r="Q56" s="85" t="s">
        <v>63</v>
      </c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92"/>
      <c r="AN56" s="92"/>
      <c r="AO56" s="92"/>
    </row>
    <row r="57" spans="1:41" s="40" customFormat="1" ht="15" customHeight="1" x14ac:dyDescent="0.45">
      <c r="A57" s="37"/>
      <c r="B57" s="38">
        <f t="shared" si="4"/>
        <v>15</v>
      </c>
      <c r="C57" s="20"/>
      <c r="D57" s="52" t="str">
        <f>IF(ISERROR(VLOOKUP('Schedule Method'!C57,$N$24:$O$33,2,FALSE)),"-1",IF(OR(C57="Windows",C57="Skylights",C57="Doors"),TEXT(VLOOKUP('Schedule Method'!C57,$N$24:$O$33,2,FALSE),"0.00"),TEXT(VLOOKUP('Schedule Method'!C57,$N$24:$O$33,2,FALSE),"0.0")))</f>
        <v>-1</v>
      </c>
      <c r="E57" s="82"/>
      <c r="F57" s="82"/>
      <c r="G57" s="95"/>
      <c r="H57" s="95"/>
      <c r="I57" s="82"/>
      <c r="J57" s="84"/>
      <c r="K57" s="94" t="str">
        <f t="shared" si="5"/>
        <v/>
      </c>
      <c r="L57" s="92"/>
      <c r="M57" s="49">
        <f t="shared" si="3"/>
        <v>-1</v>
      </c>
      <c r="N57" s="92"/>
      <c r="O57" s="85" t="s">
        <v>10</v>
      </c>
      <c r="P57" s="85">
        <v>1</v>
      </c>
      <c r="Q57" s="85" t="s">
        <v>62</v>
      </c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92"/>
      <c r="AM57" s="92"/>
      <c r="AN57" s="92"/>
      <c r="AO57" s="92"/>
    </row>
    <row r="58" spans="1:41" s="40" customFormat="1" ht="15" customHeight="1" x14ac:dyDescent="0.45">
      <c r="A58" s="37"/>
      <c r="B58" s="38">
        <f t="shared" si="4"/>
        <v>16</v>
      </c>
      <c r="C58" s="20"/>
      <c r="D58" s="52" t="str">
        <f>IF(ISERROR(VLOOKUP('Schedule Method'!C58,$N$24:$O$33,2,FALSE)),"-1",IF(OR(C58="Windows",C58="Skylights",C58="Doors"),TEXT(VLOOKUP('Schedule Method'!C58,$N$24:$O$33,2,FALSE),"0.00"),TEXT(VLOOKUP('Schedule Method'!C58,$N$24:$O$33,2,FALSE),"0.0")))</f>
        <v>-1</v>
      </c>
      <c r="E58" s="82"/>
      <c r="F58" s="82"/>
      <c r="G58" s="95"/>
      <c r="H58" s="95"/>
      <c r="I58" s="82"/>
      <c r="J58" s="84"/>
      <c r="K58" s="94" t="str">
        <f t="shared" si="5"/>
        <v/>
      </c>
      <c r="L58" s="92"/>
      <c r="M58" s="49">
        <f t="shared" si="3"/>
        <v>-1</v>
      </c>
      <c r="N58" s="92"/>
      <c r="O58" s="85" t="s">
        <v>162</v>
      </c>
      <c r="P58" s="85">
        <v>1</v>
      </c>
      <c r="Q58" s="85" t="s">
        <v>62</v>
      </c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</row>
    <row r="59" spans="1:41" ht="15" customHeight="1" x14ac:dyDescent="0.45">
      <c r="A59" s="3"/>
      <c r="B59" s="38">
        <f t="shared" si="4"/>
        <v>17</v>
      </c>
      <c r="C59" s="20"/>
      <c r="D59" s="52" t="str">
        <f>IF(ISERROR(VLOOKUP('Schedule Method'!C59,$N$24:$O$33,2,FALSE)),"-1",IF(OR(C59="Windows",C59="Skylights",C59="Doors"),TEXT(VLOOKUP('Schedule Method'!C59,$N$24:$O$33,2,FALSE),"0.00"),TEXT(VLOOKUP('Schedule Method'!C59,$N$24:$O$33,2,FALSE),"0.0")))</f>
        <v>-1</v>
      </c>
      <c r="E59" s="82"/>
      <c r="F59" s="82"/>
      <c r="G59" s="95"/>
      <c r="H59" s="95"/>
      <c r="I59" s="82"/>
      <c r="J59" s="84"/>
      <c r="K59" s="94" t="str">
        <f t="shared" si="5"/>
        <v/>
      </c>
      <c r="L59" s="85"/>
      <c r="M59" s="49">
        <f t="shared" si="3"/>
        <v>-1</v>
      </c>
      <c r="N59" s="85"/>
      <c r="O59" s="85" t="s">
        <v>163</v>
      </c>
      <c r="P59" s="85">
        <v>4</v>
      </c>
      <c r="Q59" s="85" t="s">
        <v>62</v>
      </c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</row>
    <row r="60" spans="1:41" ht="15" customHeight="1" x14ac:dyDescent="0.45">
      <c r="A60" s="3"/>
      <c r="B60" s="38">
        <f t="shared" si="4"/>
        <v>18</v>
      </c>
      <c r="C60" s="20"/>
      <c r="D60" s="52" t="str">
        <f>IF(ISERROR(VLOOKUP('Schedule Method'!C60,$N$24:$O$33,2,FALSE)),"-1",IF(OR(C60="Windows",C60="Skylights",C60="Doors"),TEXT(VLOOKUP('Schedule Method'!C60,$N$24:$O$33,2,FALSE),"0.00"),TEXT(VLOOKUP('Schedule Method'!C60,$N$24:$O$33,2,FALSE),"0.0")))</f>
        <v>-1</v>
      </c>
      <c r="E60" s="82"/>
      <c r="F60" s="82"/>
      <c r="G60" s="95"/>
      <c r="H60" s="95"/>
      <c r="I60" s="82"/>
      <c r="J60" s="84"/>
      <c r="K60" s="94" t="str">
        <f t="shared" si="5"/>
        <v/>
      </c>
      <c r="L60" s="85"/>
      <c r="M60" s="49">
        <f t="shared" si="3"/>
        <v>-1</v>
      </c>
      <c r="N60" s="85"/>
      <c r="O60" s="85" t="s">
        <v>164</v>
      </c>
      <c r="P60" s="85">
        <v>1</v>
      </c>
      <c r="Q60" s="85" t="s">
        <v>62</v>
      </c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</row>
    <row r="61" spans="1:41" ht="15" customHeight="1" x14ac:dyDescent="0.45">
      <c r="A61" s="3"/>
      <c r="B61" s="38">
        <f t="shared" si="4"/>
        <v>19</v>
      </c>
      <c r="C61" s="20"/>
      <c r="D61" s="52" t="str">
        <f>IF(ISERROR(VLOOKUP('Schedule Method'!C61,$N$24:$O$33,2,FALSE)),"-1",IF(OR(C61="Windows",C61="Skylights",C61="Doors"),TEXT(VLOOKUP('Schedule Method'!C61,$N$24:$O$33,2,FALSE),"0.00"),TEXT(VLOOKUP('Schedule Method'!C61,$N$24:$O$33,2,FALSE),"0.0")))</f>
        <v>-1</v>
      </c>
      <c r="E61" s="82"/>
      <c r="F61" s="82"/>
      <c r="G61" s="95"/>
      <c r="H61" s="95"/>
      <c r="I61" s="82"/>
      <c r="J61" s="84"/>
      <c r="K61" s="94" t="str">
        <f t="shared" si="5"/>
        <v/>
      </c>
      <c r="L61" s="85"/>
      <c r="M61" s="49">
        <f>VALUE(D61)</f>
        <v>-1</v>
      </c>
      <c r="N61" s="85"/>
      <c r="O61" s="85" t="s">
        <v>165</v>
      </c>
      <c r="P61" s="85">
        <v>1</v>
      </c>
      <c r="Q61" s="85" t="s">
        <v>62</v>
      </c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</row>
    <row r="62" spans="1:41" ht="15" customHeight="1" x14ac:dyDescent="0.45">
      <c r="A62" s="3"/>
      <c r="B62" s="38">
        <f t="shared" si="4"/>
        <v>20</v>
      </c>
      <c r="C62" s="20"/>
      <c r="D62" s="52" t="str">
        <f>IF(ISERROR(VLOOKUP('Schedule Method'!C62,$N$24:$O$33,2,FALSE)),"-1",IF(OR(C62="Windows",C62="Skylights",C62="Doors"),TEXT(VLOOKUP('Schedule Method'!C62,$N$24:$O$33,2,FALSE),"0.00"),TEXT(VLOOKUP('Schedule Method'!C62,$N$24:$O$33,2,FALSE),"0.0")))</f>
        <v>-1</v>
      </c>
      <c r="E62" s="82"/>
      <c r="F62" s="82"/>
      <c r="G62" s="95"/>
      <c r="H62" s="95"/>
      <c r="I62" s="82"/>
      <c r="J62" s="84"/>
      <c r="K62" s="94" t="str">
        <f t="shared" si="5"/>
        <v/>
      </c>
      <c r="L62" s="85"/>
      <c r="M62" s="49">
        <f>VALUE(D62)</f>
        <v>-1</v>
      </c>
      <c r="N62" s="85"/>
      <c r="O62" s="85" t="s">
        <v>166</v>
      </c>
      <c r="P62" s="85">
        <v>1</v>
      </c>
      <c r="Q62" s="85" t="s">
        <v>62</v>
      </c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</row>
    <row r="63" spans="1:41" s="40" customFormat="1" ht="15" customHeight="1" x14ac:dyDescent="0.45">
      <c r="A63" s="37"/>
      <c r="B63" s="38">
        <f t="shared" si="4"/>
        <v>21</v>
      </c>
      <c r="C63" s="20"/>
      <c r="D63" s="52" t="str">
        <f>IF(ISERROR(VLOOKUP('Schedule Method'!C63,$N$24:$O$33,2,FALSE)),"-1",IF(OR(C63="Windows",C63="Skylights",C63="Doors"),TEXT(VLOOKUP('Schedule Method'!C63,$N$24:$O$33,2,FALSE),"0.00"),TEXT(VLOOKUP('Schedule Method'!C63,$N$24:$O$33,2,FALSE),"0.0")))</f>
        <v>-1</v>
      </c>
      <c r="E63" s="82"/>
      <c r="F63" s="82"/>
      <c r="G63" s="95"/>
      <c r="H63" s="95"/>
      <c r="I63" s="82"/>
      <c r="J63" s="84"/>
      <c r="K63" s="94" t="str">
        <f t="shared" si="5"/>
        <v/>
      </c>
      <c r="L63" s="92"/>
      <c r="M63" s="49">
        <f t="shared" ref="M63:M65" si="6">VALUE(D63)</f>
        <v>-1</v>
      </c>
      <c r="N63" s="92"/>
      <c r="O63" s="85" t="s">
        <v>167</v>
      </c>
      <c r="P63" s="85">
        <v>2</v>
      </c>
      <c r="Q63" s="85" t="s">
        <v>62</v>
      </c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92"/>
      <c r="AO63" s="92"/>
    </row>
    <row r="64" spans="1:41" ht="15" customHeight="1" x14ac:dyDescent="0.45">
      <c r="A64" s="3"/>
      <c r="B64" s="38">
        <f t="shared" si="4"/>
        <v>22</v>
      </c>
      <c r="C64" s="20"/>
      <c r="D64" s="52" t="str">
        <f>IF(ISERROR(VLOOKUP('Schedule Method'!C64,$N$24:$O$33,2,FALSE)),"-1",IF(OR(C64="Windows",C64="Skylights",C64="Doors"),TEXT(VLOOKUP('Schedule Method'!C64,$N$24:$O$33,2,FALSE),"0.00"),TEXT(VLOOKUP('Schedule Method'!C64,$N$24:$O$33,2,FALSE),"0.0")))</f>
        <v>-1</v>
      </c>
      <c r="E64" s="82"/>
      <c r="F64" s="82"/>
      <c r="G64" s="95"/>
      <c r="H64" s="95"/>
      <c r="I64" s="82"/>
      <c r="J64" s="84"/>
      <c r="K64" s="94" t="str">
        <f t="shared" si="5"/>
        <v/>
      </c>
      <c r="L64" s="85"/>
      <c r="M64" s="49">
        <f t="shared" si="6"/>
        <v>-1</v>
      </c>
      <c r="N64" s="85"/>
      <c r="O64" s="85" t="s">
        <v>168</v>
      </c>
      <c r="P64" s="85">
        <v>2</v>
      </c>
      <c r="Q64" s="85" t="s">
        <v>62</v>
      </c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</row>
    <row r="65" spans="1:41" ht="15" customHeight="1" x14ac:dyDescent="0.45">
      <c r="A65" s="3"/>
      <c r="B65" s="38">
        <f t="shared" si="4"/>
        <v>23</v>
      </c>
      <c r="C65" s="20"/>
      <c r="D65" s="52" t="str">
        <f>IF(ISERROR(VLOOKUP('Schedule Method'!C65,$N$24:$O$33,2,FALSE)),"-1",IF(OR(C65="Windows",C65="Skylights",C65="Doors"),TEXT(VLOOKUP('Schedule Method'!C65,$N$24:$O$33,2,FALSE),"0.00"),TEXT(VLOOKUP('Schedule Method'!C65,$N$24:$O$33,2,FALSE),"0.0")))</f>
        <v>-1</v>
      </c>
      <c r="E65" s="82"/>
      <c r="F65" s="82"/>
      <c r="G65" s="95"/>
      <c r="H65" s="95"/>
      <c r="I65" s="82"/>
      <c r="J65" s="84"/>
      <c r="K65" s="94" t="str">
        <f t="shared" si="5"/>
        <v/>
      </c>
      <c r="L65" s="85"/>
      <c r="M65" s="49">
        <f t="shared" si="6"/>
        <v>-1</v>
      </c>
      <c r="N65" s="85"/>
      <c r="O65" s="85" t="s">
        <v>148</v>
      </c>
      <c r="P65" s="85">
        <v>2</v>
      </c>
      <c r="Q65" s="85" t="s">
        <v>62</v>
      </c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/>
      <c r="AO65" s="85"/>
    </row>
    <row r="66" spans="1:41" ht="15" customHeight="1" x14ac:dyDescent="0.45">
      <c r="A66" s="3"/>
      <c r="B66" s="38">
        <f t="shared" si="4"/>
        <v>24</v>
      </c>
      <c r="C66" s="20"/>
      <c r="D66" s="52" t="str">
        <f>IF(ISERROR(VLOOKUP('Schedule Method'!C66,$N$24:$O$33,2,FALSE)),"-1",IF(OR(C66="Windows",C66="Skylights",C66="Doors"),TEXT(VLOOKUP('Schedule Method'!C66,$N$24:$O$33,2,FALSE),"0.00"),TEXT(VLOOKUP('Schedule Method'!C66,$N$24:$O$33,2,FALSE),"0.0")))</f>
        <v>-1</v>
      </c>
      <c r="E66" s="82"/>
      <c r="F66" s="82"/>
      <c r="G66" s="95"/>
      <c r="H66" s="95"/>
      <c r="I66" s="82"/>
      <c r="J66" s="84"/>
      <c r="K66" s="94" t="str">
        <f t="shared" si="5"/>
        <v/>
      </c>
      <c r="L66" s="85"/>
      <c r="M66" s="49">
        <f>VALUE(D66)</f>
        <v>-1</v>
      </c>
      <c r="N66" s="85"/>
      <c r="O66" s="85" t="s">
        <v>169</v>
      </c>
      <c r="P66" s="85">
        <v>2</v>
      </c>
      <c r="Q66" s="85" t="s">
        <v>62</v>
      </c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  <c r="AK66" s="85"/>
      <c r="AL66" s="85"/>
      <c r="AM66" s="85"/>
      <c r="AN66" s="85"/>
      <c r="AO66" s="85"/>
    </row>
    <row r="67" spans="1:41" ht="15" customHeight="1" x14ac:dyDescent="0.45">
      <c r="A67" s="3"/>
      <c r="B67" s="5"/>
      <c r="C67" s="3"/>
      <c r="D67" s="3"/>
      <c r="E67" s="3"/>
      <c r="F67" s="3"/>
      <c r="G67" s="5"/>
      <c r="H67" s="3"/>
      <c r="I67" s="3"/>
      <c r="J67" s="4"/>
      <c r="K67" s="3"/>
      <c r="L67" s="85"/>
      <c r="M67" s="85"/>
      <c r="N67" s="85"/>
      <c r="O67" s="85" t="s">
        <v>170</v>
      </c>
      <c r="P67" s="85">
        <v>2</v>
      </c>
      <c r="Q67" s="85" t="s">
        <v>62</v>
      </c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85"/>
      <c r="AK67" s="85"/>
      <c r="AL67" s="85"/>
      <c r="AM67" s="85"/>
      <c r="AN67" s="85"/>
      <c r="AO67" s="85"/>
    </row>
    <row r="68" spans="1:41" ht="15" customHeight="1" x14ac:dyDescent="0.45">
      <c r="A68" s="3"/>
      <c r="B68" s="5"/>
      <c r="C68" s="3"/>
      <c r="D68" s="3"/>
      <c r="E68" s="3"/>
      <c r="F68" s="3"/>
      <c r="G68" s="5"/>
      <c r="H68" s="3"/>
      <c r="I68" s="3"/>
      <c r="J68" s="4"/>
      <c r="K68" s="3"/>
      <c r="L68" s="85"/>
      <c r="M68" s="85"/>
      <c r="N68" s="85"/>
      <c r="O68" s="85" t="s">
        <v>171</v>
      </c>
      <c r="P68" s="85">
        <v>2</v>
      </c>
      <c r="Q68" s="85" t="s">
        <v>62</v>
      </c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85"/>
      <c r="AM68" s="85"/>
      <c r="AN68" s="85"/>
      <c r="AO68" s="85"/>
    </row>
    <row r="69" spans="1:41" ht="15" customHeight="1" x14ac:dyDescent="0.45">
      <c r="A69" s="3"/>
      <c r="B69" s="5"/>
      <c r="C69" s="3"/>
      <c r="D69" s="3"/>
      <c r="E69" s="3"/>
      <c r="F69" s="3"/>
      <c r="G69" s="5"/>
      <c r="H69" s="3"/>
      <c r="I69" s="3"/>
      <c r="J69" s="4"/>
      <c r="K69" s="3"/>
      <c r="L69" s="85"/>
      <c r="M69" s="85"/>
      <c r="N69" s="85"/>
      <c r="O69" s="85" t="s">
        <v>172</v>
      </c>
      <c r="P69" s="85">
        <v>2</v>
      </c>
      <c r="Q69" s="85" t="s">
        <v>62</v>
      </c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5"/>
      <c r="AK69" s="85"/>
      <c r="AL69" s="85"/>
      <c r="AM69" s="85"/>
      <c r="AN69" s="85"/>
      <c r="AO69" s="85"/>
    </row>
    <row r="70" spans="1:41" ht="15" customHeight="1" x14ac:dyDescent="0.45">
      <c r="A70" s="3"/>
      <c r="B70" s="5"/>
      <c r="C70" s="3"/>
      <c r="D70" s="3"/>
      <c r="E70" s="3"/>
      <c r="F70" s="3"/>
      <c r="G70" s="3"/>
      <c r="H70" s="3"/>
      <c r="I70" s="3"/>
      <c r="J70" s="4"/>
      <c r="K70" s="3"/>
      <c r="L70" s="85"/>
      <c r="M70" s="85"/>
      <c r="N70" s="85"/>
      <c r="O70" s="85" t="s">
        <v>173</v>
      </c>
      <c r="P70" s="85">
        <v>2</v>
      </c>
      <c r="Q70" s="85" t="s">
        <v>62</v>
      </c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5"/>
      <c r="AE70" s="85"/>
      <c r="AF70" s="85"/>
      <c r="AG70" s="85"/>
      <c r="AH70" s="85"/>
      <c r="AI70" s="85"/>
      <c r="AJ70" s="85"/>
      <c r="AK70" s="85"/>
      <c r="AL70" s="85"/>
      <c r="AM70" s="85"/>
      <c r="AN70" s="85"/>
      <c r="AO70" s="85"/>
    </row>
    <row r="71" spans="1:41" ht="15" customHeight="1" x14ac:dyDescent="0.45">
      <c r="A71" s="3"/>
      <c r="B71" s="5"/>
      <c r="C71" s="3"/>
      <c r="D71" s="3"/>
      <c r="E71" s="3"/>
      <c r="F71" s="3"/>
      <c r="G71" s="3"/>
      <c r="H71" s="3"/>
      <c r="I71" s="3"/>
      <c r="J71" s="4"/>
      <c r="K71" s="3"/>
      <c r="L71" s="85"/>
      <c r="M71" s="85"/>
      <c r="N71" s="85"/>
      <c r="O71" s="85" t="s">
        <v>174</v>
      </c>
      <c r="P71" s="85">
        <v>4</v>
      </c>
      <c r="Q71" s="85" t="s">
        <v>63</v>
      </c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  <c r="AD71" s="85"/>
      <c r="AE71" s="85"/>
      <c r="AF71" s="85"/>
      <c r="AG71" s="85"/>
      <c r="AH71" s="85"/>
      <c r="AI71" s="85"/>
      <c r="AJ71" s="85"/>
      <c r="AK71" s="85"/>
      <c r="AL71" s="85"/>
      <c r="AM71" s="85"/>
      <c r="AN71" s="85"/>
      <c r="AO71" s="85"/>
    </row>
    <row r="72" spans="1:41" ht="15" customHeight="1" x14ac:dyDescent="0.45">
      <c r="A72" s="3"/>
      <c r="B72" s="5"/>
      <c r="C72" s="3"/>
      <c r="D72" s="3"/>
      <c r="E72" s="3"/>
      <c r="F72" s="3"/>
      <c r="G72" s="3"/>
      <c r="H72" s="3"/>
      <c r="I72" s="3"/>
      <c r="J72" s="4"/>
      <c r="K72" s="3"/>
      <c r="L72" s="85"/>
      <c r="M72" s="85"/>
      <c r="N72" s="85"/>
      <c r="O72" s="85" t="s">
        <v>175</v>
      </c>
      <c r="P72" s="85">
        <v>2</v>
      </c>
      <c r="Q72" s="85" t="s">
        <v>62</v>
      </c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85"/>
      <c r="AF72" s="85"/>
      <c r="AG72" s="85"/>
      <c r="AH72" s="85"/>
      <c r="AI72" s="85"/>
      <c r="AJ72" s="85"/>
      <c r="AK72" s="85"/>
      <c r="AL72" s="85"/>
      <c r="AM72" s="85"/>
      <c r="AN72" s="85"/>
      <c r="AO72" s="85"/>
    </row>
    <row r="73" spans="1:41" ht="15" customHeight="1" x14ac:dyDescent="0.45">
      <c r="A73" s="3"/>
      <c r="B73" s="5"/>
      <c r="C73" s="3"/>
      <c r="D73" s="3"/>
      <c r="E73" s="3"/>
      <c r="F73" s="3"/>
      <c r="G73" s="3"/>
      <c r="H73" s="3"/>
      <c r="I73" s="3"/>
      <c r="J73" s="4"/>
      <c r="K73" s="3"/>
      <c r="L73" s="85"/>
      <c r="M73" s="85"/>
      <c r="N73" s="85"/>
      <c r="O73" s="85" t="s">
        <v>176</v>
      </c>
      <c r="P73" s="85">
        <v>4</v>
      </c>
      <c r="Q73" s="85" t="s">
        <v>63</v>
      </c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5"/>
    </row>
    <row r="74" spans="1:41" ht="15" customHeight="1" x14ac:dyDescent="0.45">
      <c r="A74" s="3"/>
      <c r="B74" s="5"/>
      <c r="C74" s="3"/>
      <c r="D74" s="3"/>
      <c r="E74" s="3"/>
      <c r="F74" s="3"/>
      <c r="G74" s="3"/>
      <c r="H74" s="3"/>
      <c r="I74" s="3"/>
      <c r="J74" s="4"/>
      <c r="K74" s="3"/>
      <c r="L74" s="85"/>
      <c r="M74" s="85"/>
      <c r="N74" s="85"/>
      <c r="O74" s="85" t="s">
        <v>11</v>
      </c>
      <c r="P74" s="85">
        <v>3</v>
      </c>
      <c r="Q74" s="85" t="s">
        <v>62</v>
      </c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</row>
    <row r="75" spans="1:41" ht="15" customHeight="1" x14ac:dyDescent="0.45">
      <c r="A75" s="3"/>
      <c r="B75" s="5"/>
      <c r="C75" s="3"/>
      <c r="D75" s="3"/>
      <c r="E75" s="3"/>
      <c r="F75" s="3"/>
      <c r="G75" s="3"/>
      <c r="H75" s="3"/>
      <c r="I75" s="3"/>
      <c r="J75" s="4"/>
      <c r="K75" s="3"/>
      <c r="L75" s="85"/>
      <c r="M75" s="85"/>
      <c r="N75" s="85"/>
      <c r="O75" s="85" t="s">
        <v>177</v>
      </c>
      <c r="P75" s="85">
        <v>3</v>
      </c>
      <c r="Q75" s="85" t="s">
        <v>62</v>
      </c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85"/>
      <c r="AL75" s="85"/>
      <c r="AM75" s="85"/>
      <c r="AN75" s="85"/>
      <c r="AO75" s="85"/>
    </row>
    <row r="76" spans="1:41" ht="15" customHeight="1" x14ac:dyDescent="0.45">
      <c r="A76" s="3"/>
      <c r="B76" s="5"/>
      <c r="C76" s="3"/>
      <c r="D76" s="3"/>
      <c r="E76" s="3"/>
      <c r="F76" s="3"/>
      <c r="G76" s="3"/>
      <c r="H76" s="3"/>
      <c r="I76" s="3"/>
      <c r="J76" s="4"/>
      <c r="K76" s="3"/>
      <c r="L76" s="85"/>
      <c r="M76" s="85"/>
      <c r="N76" s="85"/>
      <c r="O76" s="85" t="s">
        <v>178</v>
      </c>
      <c r="P76" s="85">
        <v>3</v>
      </c>
      <c r="Q76" s="85" t="s">
        <v>62</v>
      </c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85"/>
      <c r="AL76" s="85"/>
      <c r="AM76" s="85"/>
      <c r="AN76" s="85"/>
      <c r="AO76" s="85"/>
    </row>
    <row r="77" spans="1:41" ht="15" customHeight="1" x14ac:dyDescent="0.45">
      <c r="A77" s="3"/>
      <c r="B77" s="5"/>
      <c r="C77" s="3"/>
      <c r="D77" s="3"/>
      <c r="E77" s="3"/>
      <c r="F77" s="3"/>
      <c r="G77" s="3"/>
      <c r="H77" s="3"/>
      <c r="I77" s="3"/>
      <c r="J77" s="4"/>
      <c r="K77" s="3"/>
      <c r="L77" s="85"/>
      <c r="M77" s="85"/>
      <c r="N77" s="85"/>
      <c r="O77" s="85" t="s">
        <v>179</v>
      </c>
      <c r="P77" s="85">
        <v>4</v>
      </c>
      <c r="Q77" s="85" t="s">
        <v>62</v>
      </c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85"/>
      <c r="AL77" s="85"/>
      <c r="AM77" s="85"/>
      <c r="AN77" s="85"/>
      <c r="AO77" s="85"/>
    </row>
    <row r="78" spans="1:41" ht="15" customHeight="1" x14ac:dyDescent="0.45">
      <c r="A78" s="3"/>
      <c r="B78" s="5"/>
      <c r="C78" s="3"/>
      <c r="D78" s="3"/>
      <c r="E78" s="3"/>
      <c r="F78" s="3"/>
      <c r="G78" s="3"/>
      <c r="H78" s="3"/>
      <c r="I78" s="3"/>
      <c r="J78" s="4"/>
      <c r="K78" s="3"/>
      <c r="L78" s="85"/>
      <c r="M78" s="85"/>
      <c r="N78" s="85"/>
      <c r="O78" s="85" t="s">
        <v>180</v>
      </c>
      <c r="P78" s="85">
        <v>3</v>
      </c>
      <c r="Q78" s="85" t="s">
        <v>62</v>
      </c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85"/>
      <c r="AL78" s="85"/>
      <c r="AM78" s="85"/>
      <c r="AN78" s="85"/>
      <c r="AO78" s="85"/>
    </row>
    <row r="79" spans="1:41" ht="15" customHeight="1" x14ac:dyDescent="0.45">
      <c r="A79" s="3"/>
      <c r="B79" s="5"/>
      <c r="C79" s="3"/>
      <c r="D79" s="3"/>
      <c r="E79" s="3"/>
      <c r="F79" s="3"/>
      <c r="G79" s="3"/>
      <c r="H79" s="3"/>
      <c r="I79" s="3"/>
      <c r="J79" s="4"/>
      <c r="K79" s="3"/>
      <c r="L79" s="85"/>
      <c r="M79" s="85"/>
      <c r="N79" s="85"/>
      <c r="O79" s="85" t="s">
        <v>181</v>
      </c>
      <c r="P79" s="85">
        <v>3</v>
      </c>
      <c r="Q79" s="85" t="s">
        <v>62</v>
      </c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85"/>
      <c r="AL79" s="85"/>
      <c r="AM79" s="85"/>
      <c r="AN79" s="85"/>
      <c r="AO79" s="85"/>
    </row>
    <row r="80" spans="1:41" ht="15" customHeight="1" x14ac:dyDescent="0.45">
      <c r="A80" s="3"/>
      <c r="B80" s="5"/>
      <c r="C80" s="3"/>
      <c r="D80" s="3"/>
      <c r="E80" s="3"/>
      <c r="F80" s="3"/>
      <c r="G80" s="3"/>
      <c r="H80" s="3"/>
      <c r="I80" s="3"/>
      <c r="J80" s="4"/>
      <c r="K80" s="3"/>
      <c r="L80" s="85"/>
      <c r="M80" s="85"/>
      <c r="N80" s="85"/>
      <c r="O80" s="85" t="s">
        <v>182</v>
      </c>
      <c r="P80" s="85">
        <v>4</v>
      </c>
      <c r="Q80" s="85" t="s">
        <v>62</v>
      </c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85"/>
      <c r="AL80" s="85"/>
      <c r="AM80" s="85"/>
      <c r="AN80" s="85"/>
      <c r="AO80" s="85"/>
    </row>
    <row r="81" spans="1:41" x14ac:dyDescent="0.45">
      <c r="A81" s="3"/>
      <c r="B81" s="5"/>
      <c r="C81" s="3"/>
      <c r="D81" s="3"/>
      <c r="E81" s="3"/>
      <c r="F81" s="3"/>
      <c r="G81" s="3"/>
      <c r="H81" s="3"/>
      <c r="I81" s="3"/>
      <c r="J81" s="4"/>
      <c r="K81" s="3"/>
      <c r="L81" s="85"/>
      <c r="M81" s="85"/>
      <c r="N81" s="85"/>
      <c r="O81" s="85" t="s">
        <v>183</v>
      </c>
      <c r="P81" s="85">
        <v>4</v>
      </c>
      <c r="Q81" s="85" t="s">
        <v>62</v>
      </c>
      <c r="R81" s="85"/>
      <c r="S81" s="85"/>
      <c r="T81" s="85"/>
      <c r="U81" s="85"/>
      <c r="V81" s="85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85"/>
      <c r="AL81" s="85"/>
      <c r="AM81" s="85"/>
      <c r="AN81" s="85"/>
      <c r="AO81" s="85"/>
    </row>
    <row r="82" spans="1:41" x14ac:dyDescent="0.45">
      <c r="A82" s="3"/>
      <c r="B82" s="5"/>
      <c r="C82" s="3"/>
      <c r="D82" s="3"/>
      <c r="E82" s="3"/>
      <c r="F82" s="3"/>
      <c r="G82" s="3"/>
      <c r="H82" s="3"/>
      <c r="I82" s="3"/>
      <c r="J82" s="4"/>
      <c r="K82" s="3"/>
      <c r="L82" s="85"/>
      <c r="M82" s="85"/>
      <c r="N82" s="85"/>
      <c r="O82" s="85" t="s">
        <v>184</v>
      </c>
      <c r="P82" s="85">
        <v>4</v>
      </c>
      <c r="Q82" s="85" t="s">
        <v>62</v>
      </c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  <c r="AN82" s="85"/>
      <c r="AO82" s="85"/>
    </row>
    <row r="83" spans="1:41" x14ac:dyDescent="0.45">
      <c r="A83" s="3"/>
      <c r="B83" s="5"/>
      <c r="C83" s="3"/>
      <c r="D83" s="3"/>
      <c r="E83" s="3"/>
      <c r="F83" s="3"/>
      <c r="G83" s="3"/>
      <c r="H83" s="3"/>
      <c r="I83" s="3"/>
      <c r="J83" s="4"/>
      <c r="K83" s="3"/>
      <c r="L83" s="85"/>
      <c r="M83" s="85"/>
      <c r="N83" s="85"/>
      <c r="O83" s="85" t="s">
        <v>185</v>
      </c>
      <c r="P83" s="85">
        <v>3</v>
      </c>
      <c r="Q83" s="85" t="s">
        <v>62</v>
      </c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5"/>
      <c r="AO83" s="85"/>
    </row>
    <row r="84" spans="1:41" x14ac:dyDescent="0.45">
      <c r="A84" s="3"/>
      <c r="B84" s="5"/>
      <c r="C84" s="3"/>
      <c r="D84" s="3"/>
      <c r="E84" s="3"/>
      <c r="F84" s="3"/>
      <c r="G84" s="3"/>
      <c r="H84" s="3"/>
      <c r="I84" s="3"/>
      <c r="J84" s="4"/>
      <c r="K84" s="3"/>
      <c r="L84" s="85"/>
      <c r="M84" s="85"/>
      <c r="N84" s="85"/>
      <c r="O84" s="85" t="s">
        <v>186</v>
      </c>
      <c r="P84" s="85">
        <v>4</v>
      </c>
      <c r="Q84" s="85" t="s">
        <v>62</v>
      </c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5"/>
      <c r="AL84" s="85"/>
      <c r="AM84" s="85"/>
      <c r="AN84" s="85"/>
      <c r="AO84" s="85"/>
    </row>
    <row r="85" spans="1:41" x14ac:dyDescent="0.45">
      <c r="A85" s="3"/>
      <c r="B85" s="5"/>
      <c r="C85" s="3"/>
      <c r="D85" s="3"/>
      <c r="E85" s="3"/>
      <c r="F85" s="3"/>
      <c r="G85" s="3"/>
      <c r="H85" s="3"/>
      <c r="I85" s="3"/>
      <c r="J85" s="4"/>
      <c r="K85" s="3"/>
      <c r="L85" s="85"/>
      <c r="M85" s="85"/>
      <c r="N85" s="85"/>
      <c r="O85" s="85" t="s">
        <v>187</v>
      </c>
      <c r="P85" s="85">
        <v>3</v>
      </c>
      <c r="Q85" s="85" t="s">
        <v>62</v>
      </c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85"/>
      <c r="AL85" s="85"/>
      <c r="AM85" s="85"/>
      <c r="AN85" s="85"/>
      <c r="AO85" s="85"/>
    </row>
    <row r="86" spans="1:41" x14ac:dyDescent="0.45">
      <c r="A86" s="3"/>
      <c r="B86" s="5"/>
      <c r="C86" s="3"/>
      <c r="D86" s="3"/>
      <c r="E86" s="3"/>
      <c r="F86" s="3"/>
      <c r="G86" s="3"/>
      <c r="H86" s="3"/>
      <c r="I86" s="3"/>
      <c r="J86" s="4"/>
      <c r="K86" s="3"/>
      <c r="L86" s="85"/>
      <c r="M86" s="85"/>
      <c r="N86" s="85"/>
      <c r="O86" s="85" t="s">
        <v>188</v>
      </c>
      <c r="P86" s="85">
        <v>3</v>
      </c>
      <c r="Q86" s="85" t="s">
        <v>62</v>
      </c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5"/>
      <c r="AL86" s="85"/>
      <c r="AM86" s="85"/>
      <c r="AN86" s="85"/>
      <c r="AO86" s="85"/>
    </row>
    <row r="87" spans="1:41" x14ac:dyDescent="0.45">
      <c r="A87" s="3"/>
      <c r="B87" s="5"/>
      <c r="C87" s="3"/>
      <c r="D87" s="3"/>
      <c r="E87" s="3"/>
      <c r="F87" s="3"/>
      <c r="G87" s="3"/>
      <c r="H87" s="3"/>
      <c r="I87" s="3"/>
      <c r="J87" s="4"/>
      <c r="K87" s="3"/>
      <c r="L87" s="85"/>
      <c r="M87" s="85"/>
      <c r="N87" s="85"/>
      <c r="O87" s="85" t="s">
        <v>13</v>
      </c>
      <c r="P87" s="85">
        <v>3</v>
      </c>
      <c r="Q87" s="85" t="s">
        <v>63</v>
      </c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</row>
    <row r="88" spans="1:41" x14ac:dyDescent="0.45">
      <c r="A88" s="3"/>
      <c r="B88" s="5"/>
      <c r="C88" s="3"/>
      <c r="D88" s="3"/>
      <c r="E88" s="3"/>
      <c r="F88" s="3"/>
      <c r="G88" s="3"/>
      <c r="H88" s="3"/>
      <c r="I88" s="3"/>
      <c r="J88" s="4"/>
      <c r="K88" s="3"/>
      <c r="L88" s="85"/>
      <c r="M88" s="85"/>
      <c r="N88" s="85"/>
      <c r="O88" s="85" t="s">
        <v>14</v>
      </c>
      <c r="P88" s="85">
        <v>3</v>
      </c>
      <c r="Q88" s="85" t="s">
        <v>63</v>
      </c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</row>
    <row r="89" spans="1:41" x14ac:dyDescent="0.45">
      <c r="A89" s="3"/>
      <c r="B89" s="5"/>
      <c r="C89" s="3"/>
      <c r="D89" s="3"/>
      <c r="E89" s="3"/>
      <c r="F89" s="3"/>
      <c r="G89" s="3"/>
      <c r="H89" s="3"/>
      <c r="I89" s="3"/>
      <c r="J89" s="4"/>
      <c r="K89" s="3"/>
      <c r="L89" s="85"/>
      <c r="M89" s="85"/>
      <c r="N89" s="85"/>
      <c r="O89" s="85" t="s">
        <v>15</v>
      </c>
      <c r="P89" s="85">
        <v>3</v>
      </c>
      <c r="Q89" s="85" t="s">
        <v>63</v>
      </c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85"/>
      <c r="AL89" s="85"/>
      <c r="AM89" s="85"/>
      <c r="AN89" s="85"/>
      <c r="AO89" s="85"/>
    </row>
    <row r="90" spans="1:41" x14ac:dyDescent="0.45">
      <c r="A90" s="3"/>
      <c r="B90" s="5"/>
      <c r="C90" s="3"/>
      <c r="D90" s="3"/>
      <c r="E90" s="3"/>
      <c r="F90" s="3"/>
      <c r="G90" s="3"/>
      <c r="H90" s="3"/>
      <c r="I90" s="3"/>
      <c r="J90" s="4"/>
      <c r="K90" s="3"/>
      <c r="L90" s="85"/>
      <c r="M90" s="85"/>
      <c r="N90" s="85"/>
      <c r="O90" s="85" t="s">
        <v>16</v>
      </c>
      <c r="P90" s="85">
        <v>3</v>
      </c>
      <c r="Q90" s="85" t="s">
        <v>63</v>
      </c>
      <c r="R90" s="85"/>
      <c r="S90" s="85"/>
      <c r="T90" s="85"/>
      <c r="U90" s="85"/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  <c r="AK90" s="85"/>
      <c r="AL90" s="85"/>
      <c r="AM90" s="85"/>
      <c r="AN90" s="85"/>
      <c r="AO90" s="85"/>
    </row>
    <row r="91" spans="1:41" x14ac:dyDescent="0.45">
      <c r="A91" s="3"/>
      <c r="B91" s="5"/>
      <c r="C91" s="3"/>
      <c r="D91" s="3"/>
      <c r="E91" s="3"/>
      <c r="F91" s="3"/>
      <c r="G91" s="3"/>
      <c r="H91" s="3"/>
      <c r="I91" s="3"/>
      <c r="J91" s="4"/>
      <c r="K91" s="3"/>
      <c r="L91" s="85"/>
      <c r="M91" s="85"/>
      <c r="N91" s="85"/>
      <c r="O91" s="85" t="s">
        <v>17</v>
      </c>
      <c r="P91" s="85">
        <v>3</v>
      </c>
      <c r="Q91" s="85" t="s">
        <v>63</v>
      </c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85"/>
      <c r="AL91" s="85"/>
      <c r="AM91" s="85"/>
      <c r="AN91" s="85"/>
      <c r="AO91" s="85"/>
    </row>
    <row r="92" spans="1:41" x14ac:dyDescent="0.45">
      <c r="A92" s="3"/>
      <c r="B92" s="5"/>
      <c r="C92" s="3"/>
      <c r="D92" s="3"/>
      <c r="E92" s="3"/>
      <c r="F92" s="3"/>
      <c r="G92" s="3"/>
      <c r="H92" s="3"/>
      <c r="I92" s="3"/>
      <c r="J92" s="4"/>
      <c r="K92" s="3"/>
      <c r="L92" s="85"/>
      <c r="M92" s="85"/>
      <c r="N92" s="85"/>
      <c r="O92" s="85" t="s">
        <v>18</v>
      </c>
      <c r="P92" s="85">
        <v>4</v>
      </c>
      <c r="Q92" s="85" t="s">
        <v>63</v>
      </c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85"/>
      <c r="AL92" s="85"/>
      <c r="AM92" s="85"/>
      <c r="AN92" s="85"/>
      <c r="AO92" s="85"/>
    </row>
    <row r="93" spans="1:41" x14ac:dyDescent="0.45">
      <c r="A93" s="3"/>
      <c r="B93" s="5"/>
      <c r="C93" s="3"/>
      <c r="D93" s="3"/>
      <c r="E93" s="3"/>
      <c r="F93" s="3"/>
      <c r="G93" s="3"/>
      <c r="H93" s="3"/>
      <c r="I93" s="3"/>
      <c r="J93" s="4"/>
      <c r="K93" s="3"/>
      <c r="L93" s="85"/>
      <c r="M93" s="85"/>
      <c r="N93" s="85"/>
      <c r="O93" s="85" t="s">
        <v>19</v>
      </c>
      <c r="P93" s="85">
        <v>4</v>
      </c>
      <c r="Q93" s="85" t="s">
        <v>63</v>
      </c>
      <c r="R93" s="85"/>
      <c r="S93" s="85"/>
      <c r="T93" s="85"/>
      <c r="U93" s="85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85"/>
      <c r="AL93" s="85"/>
      <c r="AM93" s="85"/>
      <c r="AN93" s="85"/>
      <c r="AO93" s="85"/>
    </row>
    <row r="94" spans="1:41" x14ac:dyDescent="0.45">
      <c r="A94" s="3"/>
      <c r="B94" s="5"/>
      <c r="C94" s="3"/>
      <c r="D94" s="3"/>
      <c r="E94" s="3"/>
      <c r="F94" s="3"/>
      <c r="G94" s="3"/>
      <c r="H94" s="3"/>
      <c r="I94" s="3"/>
      <c r="J94" s="4"/>
      <c r="K94" s="3"/>
      <c r="L94" s="85"/>
      <c r="M94" s="85"/>
      <c r="N94" s="85"/>
      <c r="O94" s="85" t="s">
        <v>20</v>
      </c>
      <c r="P94" s="85">
        <v>4</v>
      </c>
      <c r="Q94" s="85" t="s">
        <v>63</v>
      </c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85"/>
      <c r="AL94" s="85"/>
      <c r="AM94" s="85"/>
      <c r="AN94" s="85"/>
      <c r="AO94" s="85"/>
    </row>
    <row r="95" spans="1:41" x14ac:dyDescent="0.45">
      <c r="A95" s="3"/>
      <c r="B95" s="5"/>
      <c r="C95" s="3"/>
      <c r="D95" s="3"/>
      <c r="E95" s="3"/>
      <c r="F95" s="3"/>
      <c r="G95" s="3"/>
      <c r="H95" s="3"/>
      <c r="I95" s="3"/>
      <c r="J95" s="4"/>
      <c r="K95" s="3"/>
      <c r="L95" s="85"/>
      <c r="M95" s="85"/>
      <c r="N95" s="85"/>
      <c r="O95" s="85" t="s">
        <v>21</v>
      </c>
      <c r="P95" s="85">
        <v>5</v>
      </c>
      <c r="Q95" s="85" t="s">
        <v>63</v>
      </c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5"/>
      <c r="AL95" s="85"/>
      <c r="AM95" s="85"/>
      <c r="AN95" s="85"/>
      <c r="AO95" s="85"/>
    </row>
    <row r="96" spans="1:41" x14ac:dyDescent="0.45">
      <c r="A96" s="3"/>
      <c r="B96" s="5"/>
      <c r="C96" s="3"/>
      <c r="D96" s="3"/>
      <c r="E96" s="3"/>
      <c r="F96" s="3"/>
      <c r="G96" s="3"/>
      <c r="H96" s="3"/>
      <c r="I96" s="3"/>
      <c r="J96" s="4"/>
      <c r="K96" s="3"/>
      <c r="L96" s="85"/>
      <c r="M96" s="85"/>
      <c r="N96" s="85"/>
      <c r="O96" s="85" t="s">
        <v>22</v>
      </c>
      <c r="P96" s="85">
        <v>5</v>
      </c>
      <c r="Q96" s="85" t="s">
        <v>63</v>
      </c>
      <c r="R96" s="85"/>
      <c r="S96" s="85"/>
      <c r="T96" s="85"/>
      <c r="U96" s="85"/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  <c r="AK96" s="85"/>
      <c r="AL96" s="85"/>
      <c r="AM96" s="85"/>
      <c r="AN96" s="85"/>
      <c r="AO96" s="85"/>
    </row>
    <row r="97" spans="1:41" x14ac:dyDescent="0.45">
      <c r="A97" s="3"/>
      <c r="B97" s="5"/>
      <c r="C97" s="3"/>
      <c r="D97" s="3"/>
      <c r="E97" s="3"/>
      <c r="F97" s="3"/>
      <c r="G97" s="3"/>
      <c r="H97" s="3"/>
      <c r="I97" s="3"/>
      <c r="J97" s="4"/>
      <c r="K97" s="3"/>
      <c r="L97" s="85"/>
      <c r="M97" s="85"/>
      <c r="N97" s="85"/>
      <c r="O97" s="85" t="s">
        <v>23</v>
      </c>
      <c r="P97" s="85">
        <v>5</v>
      </c>
      <c r="Q97" s="85" t="s">
        <v>63</v>
      </c>
      <c r="R97" s="85"/>
      <c r="S97" s="85"/>
      <c r="T97" s="85"/>
      <c r="U97" s="85"/>
      <c r="V97" s="85"/>
      <c r="W97" s="85"/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5"/>
      <c r="AI97" s="85"/>
      <c r="AJ97" s="85"/>
      <c r="AK97" s="85"/>
      <c r="AL97" s="85"/>
      <c r="AM97" s="85"/>
      <c r="AN97" s="85"/>
      <c r="AO97" s="85"/>
    </row>
    <row r="98" spans="1:41" x14ac:dyDescent="0.45">
      <c r="A98" s="3"/>
      <c r="B98" s="5"/>
      <c r="C98" s="3"/>
      <c r="D98" s="3"/>
      <c r="E98" s="3"/>
      <c r="F98" s="3"/>
      <c r="G98" s="3"/>
      <c r="H98" s="3"/>
      <c r="I98" s="3"/>
      <c r="J98" s="4"/>
      <c r="K98" s="3"/>
      <c r="L98" s="85"/>
      <c r="M98" s="85"/>
      <c r="N98" s="85"/>
      <c r="O98" s="85" t="s">
        <v>24</v>
      </c>
      <c r="P98" s="85">
        <v>5</v>
      </c>
      <c r="Q98" s="85" t="s">
        <v>63</v>
      </c>
      <c r="R98" s="85"/>
      <c r="S98" s="85"/>
      <c r="T98" s="85"/>
      <c r="U98" s="85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85"/>
      <c r="AL98" s="85"/>
      <c r="AM98" s="85"/>
      <c r="AN98" s="85"/>
      <c r="AO98" s="85"/>
    </row>
    <row r="99" spans="1:41" x14ac:dyDescent="0.45">
      <c r="A99" s="3"/>
      <c r="B99" s="5"/>
      <c r="C99" s="3"/>
      <c r="D99" s="3"/>
      <c r="E99" s="3"/>
      <c r="F99" s="3"/>
      <c r="G99" s="3"/>
      <c r="H99" s="3"/>
      <c r="I99" s="3"/>
      <c r="J99" s="4"/>
      <c r="K99" s="3"/>
      <c r="L99" s="85"/>
      <c r="M99" s="85"/>
      <c r="N99" s="85"/>
      <c r="O99" s="85" t="s">
        <v>25</v>
      </c>
      <c r="P99" s="85">
        <v>5</v>
      </c>
      <c r="Q99" s="85" t="s">
        <v>63</v>
      </c>
      <c r="R99" s="85"/>
      <c r="S99" s="85"/>
      <c r="T99" s="85"/>
      <c r="U99" s="85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  <c r="AK99" s="85"/>
      <c r="AL99" s="85"/>
      <c r="AM99" s="85"/>
      <c r="AN99" s="85"/>
      <c r="AO99" s="85"/>
    </row>
    <row r="100" spans="1:41" x14ac:dyDescent="0.45">
      <c r="A100" s="3"/>
      <c r="B100" s="5"/>
      <c r="C100" s="3"/>
      <c r="D100" s="3"/>
      <c r="E100" s="3"/>
      <c r="F100" s="3"/>
      <c r="G100" s="3"/>
      <c r="H100" s="3"/>
      <c r="I100" s="3"/>
      <c r="J100" s="4"/>
      <c r="K100" s="3"/>
      <c r="L100" s="85"/>
      <c r="M100" s="85"/>
      <c r="N100" s="85"/>
      <c r="O100" s="85" t="s">
        <v>26</v>
      </c>
      <c r="P100" s="85">
        <v>5</v>
      </c>
      <c r="Q100" s="85" t="s">
        <v>63</v>
      </c>
      <c r="R100" s="85"/>
      <c r="S100" s="85"/>
      <c r="T100" s="85"/>
      <c r="U100" s="85"/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85"/>
      <c r="AK100" s="85"/>
      <c r="AL100" s="85"/>
      <c r="AM100" s="85"/>
      <c r="AN100" s="85"/>
      <c r="AO100" s="85"/>
    </row>
    <row r="101" spans="1:41" x14ac:dyDescent="0.45">
      <c r="A101" s="3"/>
      <c r="B101" s="5"/>
      <c r="C101" s="3"/>
      <c r="D101" s="3"/>
      <c r="E101" s="3"/>
      <c r="F101" s="3"/>
      <c r="G101" s="3"/>
      <c r="H101" s="3"/>
      <c r="I101" s="3"/>
      <c r="J101" s="4"/>
      <c r="K101" s="3"/>
      <c r="L101" s="85"/>
      <c r="M101" s="85"/>
      <c r="N101" s="85"/>
      <c r="O101" s="85" t="s">
        <v>27</v>
      </c>
      <c r="P101" s="85">
        <v>6</v>
      </c>
      <c r="Q101" s="85" t="s">
        <v>63</v>
      </c>
      <c r="R101" s="85"/>
      <c r="S101" s="85"/>
      <c r="T101" s="85"/>
      <c r="U101" s="85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  <c r="AF101" s="85"/>
      <c r="AG101" s="85"/>
      <c r="AH101" s="85"/>
      <c r="AI101" s="85"/>
      <c r="AJ101" s="85"/>
      <c r="AK101" s="85"/>
      <c r="AL101" s="85"/>
      <c r="AM101" s="85"/>
      <c r="AN101" s="85"/>
      <c r="AO101" s="85"/>
    </row>
    <row r="102" spans="1:41" x14ac:dyDescent="0.45">
      <c r="A102" s="3"/>
      <c r="B102" s="5"/>
      <c r="C102" s="3"/>
      <c r="D102" s="3"/>
      <c r="E102" s="3"/>
      <c r="F102" s="3"/>
      <c r="G102" s="3"/>
      <c r="H102" s="3"/>
      <c r="I102" s="3"/>
      <c r="J102" s="4"/>
      <c r="K102" s="3"/>
      <c r="L102" s="85"/>
      <c r="M102" s="85"/>
      <c r="N102" s="85"/>
      <c r="O102" s="85" t="s">
        <v>28</v>
      </c>
      <c r="P102" s="85">
        <v>5</v>
      </c>
      <c r="Q102" s="85" t="s">
        <v>63</v>
      </c>
      <c r="R102" s="85"/>
      <c r="S102" s="85"/>
      <c r="T102" s="85"/>
      <c r="U102" s="85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  <c r="AF102" s="85"/>
      <c r="AG102" s="85"/>
      <c r="AH102" s="85"/>
      <c r="AI102" s="85"/>
      <c r="AJ102" s="85"/>
      <c r="AK102" s="85"/>
      <c r="AL102" s="85"/>
      <c r="AM102" s="85"/>
      <c r="AN102" s="85"/>
      <c r="AO102" s="85"/>
    </row>
    <row r="103" spans="1:41" x14ac:dyDescent="0.45">
      <c r="A103" s="3"/>
      <c r="B103" s="5"/>
      <c r="C103" s="3"/>
      <c r="D103" s="3"/>
      <c r="E103" s="3"/>
      <c r="F103" s="3"/>
      <c r="G103" s="3"/>
      <c r="H103" s="3"/>
      <c r="I103" s="3"/>
      <c r="J103" s="4"/>
      <c r="K103" s="3"/>
      <c r="L103" s="85"/>
      <c r="M103" s="85"/>
      <c r="N103" s="85"/>
      <c r="O103" s="85" t="s">
        <v>35</v>
      </c>
      <c r="P103" s="85">
        <v>6</v>
      </c>
      <c r="Q103" s="85" t="s">
        <v>63</v>
      </c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85"/>
      <c r="AL103" s="85"/>
      <c r="AM103" s="85"/>
      <c r="AN103" s="85"/>
      <c r="AO103" s="85"/>
    </row>
    <row r="104" spans="1:41" x14ac:dyDescent="0.45">
      <c r="A104" s="3"/>
      <c r="B104" s="5"/>
      <c r="C104" s="3"/>
      <c r="D104" s="3"/>
      <c r="E104" s="3"/>
      <c r="F104" s="3"/>
      <c r="G104" s="3"/>
      <c r="H104" s="3"/>
      <c r="I104" s="3"/>
      <c r="J104" s="4"/>
      <c r="K104" s="3"/>
      <c r="L104" s="85"/>
      <c r="M104" s="85"/>
      <c r="N104" s="85"/>
      <c r="O104" s="85" t="s">
        <v>36</v>
      </c>
      <c r="P104" s="85">
        <v>5</v>
      </c>
      <c r="Q104" s="85" t="s">
        <v>63</v>
      </c>
      <c r="R104" s="85"/>
      <c r="S104" s="85"/>
      <c r="T104" s="85"/>
      <c r="U104" s="85"/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  <c r="AF104" s="85"/>
      <c r="AG104" s="85"/>
      <c r="AH104" s="85"/>
      <c r="AI104" s="85"/>
      <c r="AJ104" s="85"/>
      <c r="AK104" s="85"/>
      <c r="AL104" s="85"/>
      <c r="AM104" s="85"/>
      <c r="AN104" s="85"/>
      <c r="AO104" s="85"/>
    </row>
    <row r="105" spans="1:41" x14ac:dyDescent="0.45">
      <c r="A105" s="3"/>
      <c r="B105" s="5"/>
      <c r="C105" s="3"/>
      <c r="D105" s="3"/>
      <c r="E105" s="3"/>
      <c r="F105" s="3"/>
      <c r="G105" s="3"/>
      <c r="H105" s="3"/>
      <c r="I105" s="3"/>
      <c r="J105" s="4"/>
      <c r="K105" s="3"/>
      <c r="L105" s="85"/>
      <c r="M105" s="85"/>
      <c r="N105" s="85"/>
      <c r="O105" s="85" t="s">
        <v>37</v>
      </c>
      <c r="P105" s="85">
        <v>6</v>
      </c>
      <c r="Q105" s="85" t="s">
        <v>63</v>
      </c>
      <c r="R105" s="85"/>
      <c r="S105" s="85"/>
      <c r="T105" s="85"/>
      <c r="U105" s="85"/>
      <c r="V105" s="85"/>
      <c r="W105" s="85"/>
      <c r="X105" s="85"/>
      <c r="Y105" s="85"/>
      <c r="Z105" s="85"/>
      <c r="AA105" s="85"/>
      <c r="AB105" s="85"/>
      <c r="AC105" s="85"/>
      <c r="AD105" s="85"/>
      <c r="AE105" s="85"/>
      <c r="AF105" s="85"/>
      <c r="AG105" s="85"/>
      <c r="AH105" s="85"/>
      <c r="AI105" s="85"/>
      <c r="AJ105" s="85"/>
      <c r="AK105" s="85"/>
      <c r="AL105" s="85"/>
      <c r="AM105" s="85"/>
      <c r="AN105" s="85"/>
      <c r="AO105" s="85"/>
    </row>
    <row r="106" spans="1:41" x14ac:dyDescent="0.45">
      <c r="A106" s="3"/>
      <c r="B106" s="5"/>
      <c r="C106" s="3"/>
      <c r="D106" s="3"/>
      <c r="E106" s="3"/>
      <c r="F106" s="3"/>
      <c r="G106" s="3"/>
      <c r="H106" s="3"/>
      <c r="I106" s="3"/>
      <c r="J106" s="4"/>
      <c r="K106" s="3"/>
      <c r="L106" s="85"/>
      <c r="M106" s="85"/>
      <c r="N106" s="85"/>
      <c r="O106" s="85" t="s">
        <v>29</v>
      </c>
      <c r="P106" s="85">
        <v>6</v>
      </c>
      <c r="Q106" s="85" t="s">
        <v>63</v>
      </c>
      <c r="R106" s="85"/>
      <c r="S106" s="85"/>
      <c r="T106" s="85"/>
      <c r="U106" s="85"/>
      <c r="V106" s="85"/>
      <c r="W106" s="85"/>
      <c r="X106" s="85"/>
      <c r="Y106" s="85"/>
      <c r="Z106" s="85"/>
      <c r="AA106" s="85"/>
      <c r="AB106" s="85"/>
      <c r="AC106" s="85"/>
      <c r="AD106" s="85"/>
      <c r="AE106" s="85"/>
      <c r="AF106" s="85"/>
      <c r="AG106" s="85"/>
      <c r="AH106" s="85"/>
      <c r="AI106" s="85"/>
      <c r="AJ106" s="85"/>
      <c r="AK106" s="85"/>
      <c r="AL106" s="85"/>
      <c r="AM106" s="85"/>
      <c r="AN106" s="85"/>
      <c r="AO106" s="85"/>
    </row>
    <row r="107" spans="1:41" x14ac:dyDescent="0.45">
      <c r="A107" s="3"/>
      <c r="B107" s="5"/>
      <c r="C107" s="3"/>
      <c r="D107" s="3"/>
      <c r="E107" s="3"/>
      <c r="F107" s="3"/>
      <c r="G107" s="3"/>
      <c r="H107" s="3"/>
      <c r="I107" s="3"/>
      <c r="J107" s="4"/>
      <c r="K107" s="3"/>
      <c r="L107" s="85"/>
      <c r="M107" s="85"/>
      <c r="N107" s="85"/>
      <c r="O107" s="85" t="s">
        <v>30</v>
      </c>
      <c r="P107" s="85">
        <v>5</v>
      </c>
      <c r="Q107" s="85" t="s">
        <v>63</v>
      </c>
      <c r="R107" s="85"/>
      <c r="S107" s="85"/>
      <c r="T107" s="85"/>
      <c r="U107" s="85"/>
      <c r="V107" s="85"/>
      <c r="W107" s="85"/>
      <c r="X107" s="85"/>
      <c r="Y107" s="85"/>
      <c r="Z107" s="85"/>
      <c r="AA107" s="85"/>
      <c r="AB107" s="85"/>
      <c r="AC107" s="85"/>
      <c r="AD107" s="85"/>
      <c r="AE107" s="85"/>
      <c r="AF107" s="85"/>
      <c r="AG107" s="85"/>
      <c r="AH107" s="85"/>
      <c r="AI107" s="85"/>
      <c r="AJ107" s="85"/>
      <c r="AK107" s="85"/>
      <c r="AL107" s="85"/>
      <c r="AM107" s="85"/>
      <c r="AN107" s="85"/>
      <c r="AO107" s="85"/>
    </row>
    <row r="108" spans="1:41" x14ac:dyDescent="0.45">
      <c r="A108" s="3"/>
      <c r="B108" s="5"/>
      <c r="C108" s="3"/>
      <c r="D108" s="3"/>
      <c r="E108" s="3"/>
      <c r="F108" s="3"/>
      <c r="G108" s="3"/>
      <c r="H108" s="3"/>
      <c r="I108" s="3"/>
      <c r="J108" s="4"/>
      <c r="K108" s="3"/>
      <c r="L108" s="85"/>
      <c r="M108" s="85"/>
      <c r="N108" s="85"/>
      <c r="O108" s="85" t="s">
        <v>31</v>
      </c>
      <c r="P108" s="85">
        <v>5</v>
      </c>
      <c r="Q108" s="85" t="s">
        <v>63</v>
      </c>
      <c r="R108" s="85"/>
      <c r="S108" s="85"/>
      <c r="T108" s="85"/>
      <c r="U108" s="85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  <c r="AK108" s="85"/>
      <c r="AL108" s="85"/>
      <c r="AM108" s="85"/>
      <c r="AN108" s="85"/>
      <c r="AO108" s="85"/>
    </row>
    <row r="109" spans="1:41" x14ac:dyDescent="0.45">
      <c r="A109" s="3"/>
      <c r="B109" s="5"/>
      <c r="C109" s="3"/>
      <c r="D109" s="3"/>
      <c r="E109" s="3"/>
      <c r="F109" s="3"/>
      <c r="G109" s="3"/>
      <c r="H109" s="3"/>
      <c r="I109" s="3"/>
      <c r="J109" s="4"/>
      <c r="K109" s="3"/>
      <c r="L109" s="85"/>
      <c r="M109" s="85"/>
      <c r="N109" s="85"/>
      <c r="O109" s="85" t="s">
        <v>32</v>
      </c>
      <c r="P109" s="85">
        <v>6</v>
      </c>
      <c r="Q109" s="85" t="s">
        <v>63</v>
      </c>
      <c r="R109" s="85"/>
      <c r="S109" s="85"/>
      <c r="T109" s="85"/>
      <c r="U109" s="85"/>
      <c r="V109" s="85"/>
      <c r="W109" s="85"/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  <c r="AH109" s="85"/>
      <c r="AI109" s="85"/>
      <c r="AJ109" s="85"/>
      <c r="AK109" s="85"/>
      <c r="AL109" s="85"/>
      <c r="AM109" s="85"/>
      <c r="AN109" s="85"/>
      <c r="AO109" s="85"/>
    </row>
    <row r="110" spans="1:41" x14ac:dyDescent="0.45">
      <c r="A110" s="3"/>
      <c r="B110" s="5"/>
      <c r="C110" s="3"/>
      <c r="D110" s="3"/>
      <c r="E110" s="3"/>
      <c r="F110" s="3"/>
      <c r="G110" s="3"/>
      <c r="H110" s="3"/>
      <c r="I110" s="3"/>
      <c r="J110" s="4"/>
      <c r="K110" s="3"/>
      <c r="L110" s="85"/>
      <c r="M110" s="85"/>
      <c r="N110" s="85"/>
      <c r="O110" s="85" t="s">
        <v>33</v>
      </c>
      <c r="P110" s="85">
        <v>6</v>
      </c>
      <c r="Q110" s="85" t="s">
        <v>63</v>
      </c>
      <c r="R110" s="85"/>
      <c r="S110" s="85"/>
      <c r="T110" s="85"/>
      <c r="U110" s="85"/>
      <c r="V110" s="85"/>
      <c r="W110" s="85"/>
      <c r="X110" s="85"/>
      <c r="Y110" s="85"/>
      <c r="Z110" s="85"/>
      <c r="AA110" s="85"/>
      <c r="AB110" s="85"/>
      <c r="AC110" s="85"/>
      <c r="AD110" s="85"/>
      <c r="AE110" s="85"/>
      <c r="AF110" s="85"/>
      <c r="AG110" s="85"/>
      <c r="AH110" s="85"/>
      <c r="AI110" s="85"/>
      <c r="AJ110" s="85"/>
      <c r="AK110" s="85"/>
      <c r="AL110" s="85"/>
      <c r="AM110" s="85"/>
      <c r="AN110" s="85"/>
      <c r="AO110" s="85"/>
    </row>
    <row r="111" spans="1:41" x14ac:dyDescent="0.45">
      <c r="A111" s="3"/>
      <c r="B111" s="5"/>
      <c r="C111" s="3"/>
      <c r="D111" s="3"/>
      <c r="E111" s="3"/>
      <c r="F111" s="3"/>
      <c r="G111" s="3"/>
      <c r="H111" s="3"/>
      <c r="I111" s="3"/>
      <c r="J111" s="4"/>
      <c r="K111" s="3"/>
      <c r="L111" s="85"/>
      <c r="M111" s="85"/>
      <c r="N111" s="85"/>
      <c r="O111" s="85" t="s">
        <v>34</v>
      </c>
      <c r="P111" s="85">
        <v>6</v>
      </c>
      <c r="Q111" s="85" t="s">
        <v>63</v>
      </c>
      <c r="R111" s="85"/>
      <c r="S111" s="85"/>
      <c r="T111" s="85"/>
      <c r="U111" s="85"/>
      <c r="V111" s="85"/>
      <c r="W111" s="85"/>
      <c r="X111" s="85"/>
      <c r="Y111" s="85"/>
      <c r="Z111" s="85"/>
      <c r="AA111" s="85"/>
      <c r="AB111" s="85"/>
      <c r="AC111" s="85"/>
      <c r="AD111" s="85"/>
      <c r="AE111" s="85"/>
      <c r="AF111" s="85"/>
      <c r="AG111" s="85"/>
      <c r="AH111" s="85"/>
      <c r="AI111" s="85"/>
      <c r="AJ111" s="85"/>
      <c r="AK111" s="85"/>
      <c r="AL111" s="85"/>
      <c r="AM111" s="85"/>
      <c r="AN111" s="85"/>
      <c r="AO111" s="85"/>
    </row>
    <row r="112" spans="1:41" x14ac:dyDescent="0.45">
      <c r="A112" s="3"/>
      <c r="B112" s="5"/>
      <c r="C112" s="3"/>
      <c r="D112" s="3"/>
      <c r="E112" s="3"/>
      <c r="F112" s="3"/>
      <c r="G112" s="3"/>
      <c r="H112" s="3"/>
      <c r="I112" s="3"/>
      <c r="J112" s="4"/>
      <c r="K112" s="3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  <c r="AA112" s="85"/>
      <c r="AB112" s="85"/>
      <c r="AC112" s="85"/>
      <c r="AD112" s="85"/>
      <c r="AE112" s="85"/>
      <c r="AF112" s="85"/>
      <c r="AG112" s="85"/>
      <c r="AH112" s="85"/>
      <c r="AI112" s="85"/>
      <c r="AJ112" s="85"/>
      <c r="AK112" s="85"/>
      <c r="AL112" s="85"/>
      <c r="AM112" s="85"/>
      <c r="AN112" s="85"/>
      <c r="AO112" s="85"/>
    </row>
    <row r="113" spans="1:41" x14ac:dyDescent="0.45">
      <c r="A113" s="3"/>
      <c r="B113" s="5"/>
      <c r="C113" s="3"/>
      <c r="D113" s="3"/>
      <c r="E113" s="3"/>
      <c r="F113" s="3"/>
      <c r="G113" s="3"/>
      <c r="H113" s="3"/>
      <c r="I113" s="3"/>
      <c r="J113" s="4"/>
      <c r="K113" s="3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  <c r="AJ113" s="85"/>
      <c r="AK113" s="85"/>
      <c r="AL113" s="85"/>
      <c r="AM113" s="85"/>
      <c r="AN113" s="85"/>
      <c r="AO113" s="85"/>
    </row>
    <row r="114" spans="1:41" x14ac:dyDescent="0.45">
      <c r="A114" s="3"/>
      <c r="B114" s="5"/>
      <c r="C114" s="3"/>
      <c r="D114" s="3"/>
      <c r="E114" s="3"/>
      <c r="F114" s="3"/>
      <c r="G114" s="3"/>
      <c r="H114" s="3"/>
      <c r="I114" s="3"/>
      <c r="J114" s="4"/>
      <c r="K114" s="3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  <c r="AA114" s="85"/>
      <c r="AB114" s="85"/>
      <c r="AC114" s="85"/>
      <c r="AD114" s="85"/>
      <c r="AE114" s="85"/>
      <c r="AF114" s="85"/>
      <c r="AG114" s="85"/>
      <c r="AH114" s="85"/>
      <c r="AI114" s="85"/>
      <c r="AJ114" s="85"/>
      <c r="AK114" s="85"/>
      <c r="AL114" s="85"/>
      <c r="AM114" s="85"/>
      <c r="AN114" s="85"/>
      <c r="AO114" s="85"/>
    </row>
    <row r="115" spans="1:41" x14ac:dyDescent="0.45">
      <c r="A115" s="3"/>
      <c r="B115" s="5"/>
      <c r="C115" s="3"/>
      <c r="D115" s="3"/>
      <c r="E115" s="3"/>
      <c r="F115" s="3"/>
      <c r="G115" s="3"/>
      <c r="H115" s="3"/>
      <c r="I115" s="3"/>
      <c r="J115" s="4"/>
      <c r="K115" s="3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  <c r="AA115" s="85"/>
      <c r="AB115" s="85"/>
      <c r="AC115" s="85"/>
      <c r="AD115" s="85"/>
      <c r="AE115" s="85"/>
      <c r="AF115" s="85"/>
      <c r="AG115" s="85"/>
      <c r="AH115" s="85"/>
      <c r="AI115" s="85"/>
      <c r="AJ115" s="85"/>
      <c r="AK115" s="85"/>
      <c r="AL115" s="85"/>
      <c r="AM115" s="85"/>
      <c r="AN115" s="85"/>
      <c r="AO115" s="85"/>
    </row>
    <row r="116" spans="1:41" x14ac:dyDescent="0.45">
      <c r="A116" s="3"/>
      <c r="B116" s="5"/>
      <c r="C116" s="3"/>
      <c r="D116" s="3"/>
      <c r="E116" s="3"/>
      <c r="F116" s="3"/>
      <c r="G116" s="3"/>
      <c r="H116" s="3"/>
      <c r="I116" s="3"/>
      <c r="J116" s="4"/>
      <c r="K116" s="3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  <c r="AA116" s="85"/>
      <c r="AB116" s="85"/>
      <c r="AC116" s="85"/>
      <c r="AD116" s="85"/>
      <c r="AE116" s="85"/>
      <c r="AF116" s="85"/>
      <c r="AG116" s="85"/>
      <c r="AH116" s="85"/>
      <c r="AI116" s="85"/>
      <c r="AJ116" s="85"/>
      <c r="AK116" s="85"/>
      <c r="AL116" s="85"/>
      <c r="AM116" s="85"/>
      <c r="AN116" s="85"/>
      <c r="AO116" s="85"/>
    </row>
    <row r="117" spans="1:41" x14ac:dyDescent="0.45">
      <c r="A117" s="3"/>
      <c r="B117" s="5"/>
      <c r="C117" s="3"/>
      <c r="D117" s="3"/>
      <c r="E117" s="3"/>
      <c r="F117" s="3"/>
      <c r="G117" s="3"/>
      <c r="H117" s="3"/>
      <c r="I117" s="3"/>
      <c r="J117" s="4"/>
      <c r="K117" s="3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  <c r="AA117" s="85"/>
      <c r="AB117" s="85"/>
      <c r="AC117" s="85"/>
      <c r="AD117" s="85"/>
      <c r="AE117" s="85"/>
      <c r="AF117" s="85"/>
      <c r="AG117" s="85"/>
      <c r="AH117" s="85"/>
      <c r="AI117" s="85"/>
      <c r="AJ117" s="85"/>
      <c r="AK117" s="85"/>
      <c r="AL117" s="85"/>
      <c r="AM117" s="85"/>
      <c r="AN117" s="85"/>
      <c r="AO117" s="85"/>
    </row>
    <row r="118" spans="1:41" x14ac:dyDescent="0.45">
      <c r="A118" s="3"/>
      <c r="B118" s="5"/>
      <c r="C118" s="3"/>
      <c r="D118" s="3"/>
      <c r="E118" s="3"/>
      <c r="F118" s="3"/>
      <c r="G118" s="3"/>
      <c r="H118" s="3"/>
      <c r="I118" s="3"/>
      <c r="J118" s="4"/>
      <c r="K118" s="3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  <c r="AK118" s="85"/>
      <c r="AL118" s="85"/>
      <c r="AM118" s="85"/>
      <c r="AN118" s="85"/>
      <c r="AO118" s="85"/>
    </row>
    <row r="119" spans="1:41" x14ac:dyDescent="0.45">
      <c r="A119" s="3"/>
      <c r="B119" s="5"/>
      <c r="C119" s="3"/>
      <c r="D119" s="3"/>
      <c r="E119" s="3"/>
      <c r="F119" s="3"/>
      <c r="G119" s="3"/>
      <c r="H119" s="3"/>
      <c r="I119" s="3"/>
      <c r="J119" s="4"/>
      <c r="K119" s="3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  <c r="AA119" s="85"/>
      <c r="AB119" s="85"/>
      <c r="AC119" s="85"/>
      <c r="AD119" s="85"/>
      <c r="AE119" s="85"/>
      <c r="AF119" s="85"/>
      <c r="AG119" s="85"/>
      <c r="AH119" s="85"/>
      <c r="AI119" s="85"/>
      <c r="AJ119" s="85"/>
      <c r="AK119" s="85"/>
      <c r="AL119" s="85"/>
      <c r="AM119" s="85"/>
      <c r="AN119" s="85"/>
      <c r="AO119" s="85"/>
    </row>
    <row r="120" spans="1:41" x14ac:dyDescent="0.45">
      <c r="A120" s="3"/>
      <c r="B120" s="5"/>
      <c r="C120" s="3"/>
      <c r="D120" s="3"/>
      <c r="E120" s="3"/>
      <c r="F120" s="3"/>
      <c r="G120" s="3"/>
      <c r="H120" s="3"/>
      <c r="I120" s="3"/>
      <c r="J120" s="4"/>
      <c r="K120" s="3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  <c r="AA120" s="85"/>
      <c r="AB120" s="85"/>
      <c r="AC120" s="85"/>
      <c r="AD120" s="85"/>
      <c r="AE120" s="85"/>
      <c r="AF120" s="85"/>
      <c r="AG120" s="85"/>
      <c r="AH120" s="85"/>
      <c r="AI120" s="85"/>
      <c r="AJ120" s="85"/>
      <c r="AK120" s="85"/>
      <c r="AL120" s="85"/>
      <c r="AM120" s="85"/>
      <c r="AN120" s="85"/>
      <c r="AO120" s="85"/>
    </row>
    <row r="121" spans="1:41" x14ac:dyDescent="0.45">
      <c r="A121" s="3"/>
      <c r="B121" s="5"/>
      <c r="C121" s="3"/>
      <c r="D121" s="3"/>
      <c r="E121" s="3"/>
      <c r="F121" s="3"/>
      <c r="G121" s="3"/>
      <c r="H121" s="3"/>
      <c r="I121" s="3"/>
      <c r="J121" s="4"/>
      <c r="K121" s="3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  <c r="AA121" s="85"/>
      <c r="AB121" s="85"/>
      <c r="AC121" s="85"/>
      <c r="AD121" s="85"/>
      <c r="AE121" s="85"/>
      <c r="AF121" s="85"/>
      <c r="AG121" s="85"/>
      <c r="AH121" s="85"/>
      <c r="AI121" s="85"/>
      <c r="AJ121" s="85"/>
      <c r="AK121" s="85"/>
      <c r="AL121" s="85"/>
      <c r="AM121" s="85"/>
      <c r="AN121" s="85"/>
      <c r="AO121" s="85"/>
    </row>
    <row r="122" spans="1:41" x14ac:dyDescent="0.45">
      <c r="A122" s="3"/>
      <c r="B122" s="5"/>
      <c r="C122" s="3"/>
      <c r="D122" s="3"/>
      <c r="E122" s="3"/>
      <c r="F122" s="3"/>
      <c r="G122" s="3"/>
      <c r="H122" s="3"/>
      <c r="I122" s="3"/>
      <c r="J122" s="4"/>
      <c r="K122" s="3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  <c r="AA122" s="85"/>
      <c r="AB122" s="85"/>
      <c r="AC122" s="85"/>
      <c r="AD122" s="85"/>
      <c r="AE122" s="85"/>
      <c r="AF122" s="85"/>
      <c r="AG122" s="85"/>
      <c r="AH122" s="85"/>
      <c r="AI122" s="85"/>
      <c r="AJ122" s="85"/>
      <c r="AK122" s="85"/>
      <c r="AL122" s="85"/>
      <c r="AM122" s="85"/>
      <c r="AN122" s="85"/>
      <c r="AO122" s="85"/>
    </row>
    <row r="123" spans="1:41" x14ac:dyDescent="0.45">
      <c r="A123" s="3"/>
      <c r="B123" s="5"/>
      <c r="C123" s="3"/>
      <c r="D123" s="3"/>
      <c r="E123" s="3"/>
      <c r="F123" s="3"/>
      <c r="G123" s="3"/>
      <c r="H123" s="3"/>
      <c r="I123" s="3"/>
      <c r="J123" s="4"/>
      <c r="K123" s="3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  <c r="AJ123" s="85"/>
      <c r="AK123" s="85"/>
      <c r="AL123" s="85"/>
      <c r="AM123" s="85"/>
      <c r="AN123" s="85"/>
      <c r="AO123" s="85"/>
    </row>
    <row r="124" spans="1:41" x14ac:dyDescent="0.45">
      <c r="A124" s="3"/>
      <c r="B124" s="5"/>
      <c r="C124" s="3"/>
      <c r="D124" s="3"/>
      <c r="E124" s="3"/>
      <c r="F124" s="3"/>
      <c r="G124" s="3"/>
      <c r="H124" s="3"/>
      <c r="I124" s="3"/>
      <c r="J124" s="4"/>
      <c r="K124" s="3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85"/>
      <c r="AG124" s="85"/>
      <c r="AH124" s="85"/>
      <c r="AI124" s="85"/>
      <c r="AJ124" s="85"/>
      <c r="AK124" s="85"/>
      <c r="AL124" s="85"/>
      <c r="AM124" s="85"/>
      <c r="AN124" s="85"/>
      <c r="AO124" s="85"/>
    </row>
    <row r="125" spans="1:41" x14ac:dyDescent="0.45">
      <c r="A125" s="3"/>
      <c r="B125" s="5"/>
      <c r="C125" s="3"/>
      <c r="D125" s="3"/>
      <c r="E125" s="3"/>
      <c r="F125" s="3"/>
      <c r="G125" s="3"/>
      <c r="H125" s="3"/>
      <c r="I125" s="3"/>
      <c r="J125" s="4"/>
      <c r="K125" s="3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  <c r="AA125" s="85"/>
      <c r="AB125" s="85"/>
      <c r="AC125" s="85"/>
      <c r="AD125" s="85"/>
      <c r="AE125" s="85"/>
      <c r="AF125" s="85"/>
      <c r="AG125" s="85"/>
      <c r="AH125" s="85"/>
      <c r="AI125" s="85"/>
      <c r="AJ125" s="85"/>
      <c r="AK125" s="85"/>
      <c r="AL125" s="85"/>
      <c r="AM125" s="85"/>
      <c r="AN125" s="85"/>
      <c r="AO125" s="85"/>
    </row>
    <row r="126" spans="1:41" x14ac:dyDescent="0.45">
      <c r="A126" s="3"/>
      <c r="B126" s="5"/>
      <c r="C126" s="3"/>
      <c r="D126" s="3"/>
      <c r="E126" s="3"/>
      <c r="F126" s="3"/>
      <c r="G126" s="3"/>
      <c r="H126" s="3"/>
      <c r="I126" s="3"/>
      <c r="J126" s="4"/>
      <c r="K126" s="3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85"/>
      <c r="AG126" s="85"/>
      <c r="AH126" s="85"/>
      <c r="AI126" s="85"/>
      <c r="AJ126" s="85"/>
      <c r="AK126" s="85"/>
      <c r="AL126" s="85"/>
      <c r="AM126" s="85"/>
      <c r="AN126" s="85"/>
      <c r="AO126" s="85"/>
    </row>
    <row r="127" spans="1:41" x14ac:dyDescent="0.45">
      <c r="A127" s="3"/>
      <c r="B127" s="5"/>
      <c r="C127" s="3"/>
      <c r="D127" s="3"/>
      <c r="E127" s="3"/>
      <c r="F127" s="3"/>
      <c r="G127" s="3"/>
      <c r="H127" s="3"/>
      <c r="I127" s="3"/>
      <c r="J127" s="4"/>
      <c r="K127" s="3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85"/>
      <c r="AL127" s="85"/>
      <c r="AM127" s="85"/>
      <c r="AN127" s="85"/>
      <c r="AO127" s="85"/>
    </row>
    <row r="128" spans="1:41" x14ac:dyDescent="0.45">
      <c r="A128" s="3"/>
      <c r="B128" s="5"/>
      <c r="C128" s="3"/>
      <c r="D128" s="3"/>
      <c r="E128" s="3"/>
      <c r="F128" s="3"/>
      <c r="G128" s="3"/>
      <c r="H128" s="3"/>
      <c r="I128" s="3"/>
      <c r="J128" s="4"/>
      <c r="K128" s="3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  <c r="AJ128" s="85"/>
      <c r="AK128" s="85"/>
      <c r="AL128" s="85"/>
      <c r="AM128" s="85"/>
      <c r="AN128" s="85"/>
      <c r="AO128" s="85"/>
    </row>
    <row r="129" spans="1:41" x14ac:dyDescent="0.45">
      <c r="A129" s="3"/>
      <c r="B129" s="5"/>
      <c r="C129" s="3"/>
      <c r="D129" s="3"/>
      <c r="E129" s="3"/>
      <c r="F129" s="3"/>
      <c r="G129" s="3"/>
      <c r="H129" s="3"/>
      <c r="I129" s="3"/>
      <c r="J129" s="4"/>
      <c r="K129" s="3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  <c r="AJ129" s="85"/>
      <c r="AK129" s="85"/>
      <c r="AL129" s="85"/>
      <c r="AM129" s="85"/>
      <c r="AN129" s="85"/>
      <c r="AO129" s="85"/>
    </row>
    <row r="130" spans="1:41" x14ac:dyDescent="0.45">
      <c r="A130" s="3"/>
      <c r="B130" s="5"/>
      <c r="C130" s="3"/>
      <c r="D130" s="3"/>
      <c r="E130" s="3"/>
      <c r="F130" s="3"/>
      <c r="G130" s="3"/>
      <c r="H130" s="3"/>
      <c r="I130" s="3"/>
      <c r="J130" s="4"/>
      <c r="K130" s="3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  <c r="AA130" s="85"/>
      <c r="AB130" s="85"/>
      <c r="AC130" s="85"/>
      <c r="AD130" s="85"/>
      <c r="AE130" s="85"/>
      <c r="AF130" s="85"/>
      <c r="AG130" s="85"/>
      <c r="AH130" s="85"/>
      <c r="AI130" s="85"/>
      <c r="AJ130" s="85"/>
      <c r="AK130" s="85"/>
      <c r="AL130" s="85"/>
      <c r="AM130" s="85"/>
      <c r="AN130" s="85"/>
      <c r="AO130" s="85"/>
    </row>
    <row r="131" spans="1:41" x14ac:dyDescent="0.45">
      <c r="A131" s="3"/>
      <c r="B131" s="5"/>
      <c r="C131" s="3"/>
      <c r="D131" s="3"/>
      <c r="E131" s="3"/>
      <c r="F131" s="3"/>
      <c r="G131" s="3"/>
      <c r="H131" s="3"/>
      <c r="I131" s="3"/>
      <c r="J131" s="4"/>
      <c r="K131" s="3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  <c r="AA131" s="85"/>
      <c r="AB131" s="85"/>
      <c r="AC131" s="85"/>
      <c r="AD131" s="85"/>
      <c r="AE131" s="85"/>
      <c r="AF131" s="85"/>
      <c r="AG131" s="85"/>
      <c r="AH131" s="85"/>
      <c r="AI131" s="85"/>
      <c r="AJ131" s="85"/>
      <c r="AK131" s="85"/>
      <c r="AL131" s="85"/>
      <c r="AM131" s="85"/>
      <c r="AN131" s="85"/>
      <c r="AO131" s="85"/>
    </row>
    <row r="132" spans="1:41" x14ac:dyDescent="0.45">
      <c r="A132" s="3"/>
      <c r="B132" s="5"/>
      <c r="C132" s="3"/>
      <c r="D132" s="3"/>
      <c r="E132" s="3"/>
      <c r="F132" s="3"/>
      <c r="G132" s="3"/>
      <c r="H132" s="3"/>
      <c r="I132" s="3"/>
      <c r="J132" s="4"/>
      <c r="K132" s="3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  <c r="AA132" s="85"/>
      <c r="AB132" s="85"/>
      <c r="AC132" s="85"/>
      <c r="AD132" s="85"/>
      <c r="AE132" s="85"/>
      <c r="AF132" s="85"/>
      <c r="AG132" s="85"/>
      <c r="AH132" s="85"/>
      <c r="AI132" s="85"/>
      <c r="AJ132" s="85"/>
      <c r="AK132" s="85"/>
      <c r="AL132" s="85"/>
      <c r="AM132" s="85"/>
      <c r="AN132" s="85"/>
      <c r="AO132" s="85"/>
    </row>
    <row r="133" spans="1:41" x14ac:dyDescent="0.45">
      <c r="A133" s="3"/>
      <c r="B133" s="5"/>
      <c r="C133" s="3"/>
      <c r="D133" s="3"/>
      <c r="E133" s="3"/>
      <c r="F133" s="3"/>
      <c r="G133" s="3"/>
      <c r="H133" s="3"/>
      <c r="I133" s="3"/>
      <c r="J133" s="4"/>
      <c r="K133" s="3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  <c r="AA133" s="85"/>
      <c r="AB133" s="85"/>
      <c r="AC133" s="85"/>
      <c r="AD133" s="85"/>
      <c r="AE133" s="85"/>
      <c r="AF133" s="85"/>
      <c r="AG133" s="85"/>
      <c r="AH133" s="85"/>
      <c r="AI133" s="85"/>
      <c r="AJ133" s="85"/>
      <c r="AK133" s="85"/>
      <c r="AL133" s="85"/>
      <c r="AM133" s="85"/>
      <c r="AN133" s="85"/>
      <c r="AO133" s="85"/>
    </row>
    <row r="134" spans="1:41" x14ac:dyDescent="0.45">
      <c r="A134" s="3"/>
      <c r="B134" s="5"/>
      <c r="C134" s="3"/>
      <c r="D134" s="3"/>
      <c r="E134" s="3"/>
      <c r="F134" s="3"/>
      <c r="G134" s="3"/>
      <c r="H134" s="3"/>
      <c r="I134" s="3"/>
      <c r="J134" s="4"/>
      <c r="K134" s="3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  <c r="AJ134" s="85"/>
      <c r="AK134" s="85"/>
      <c r="AL134" s="85"/>
      <c r="AM134" s="85"/>
      <c r="AN134" s="85"/>
      <c r="AO134" s="85"/>
    </row>
    <row r="135" spans="1:41" x14ac:dyDescent="0.45">
      <c r="A135" s="3"/>
      <c r="B135" s="5"/>
      <c r="C135" s="3"/>
      <c r="D135" s="3"/>
      <c r="E135" s="3"/>
      <c r="F135" s="3"/>
      <c r="G135" s="3"/>
      <c r="H135" s="3"/>
      <c r="I135" s="3"/>
      <c r="J135" s="4"/>
      <c r="K135" s="3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  <c r="AA135" s="85"/>
      <c r="AB135" s="85"/>
      <c r="AC135" s="85"/>
      <c r="AD135" s="85"/>
      <c r="AE135" s="85"/>
      <c r="AF135" s="85"/>
      <c r="AG135" s="85"/>
      <c r="AH135" s="85"/>
      <c r="AI135" s="85"/>
      <c r="AJ135" s="85"/>
      <c r="AK135" s="85"/>
      <c r="AL135" s="85"/>
      <c r="AM135" s="85"/>
      <c r="AN135" s="85"/>
      <c r="AO135" s="85"/>
    </row>
    <row r="136" spans="1:41" x14ac:dyDescent="0.45">
      <c r="A136" s="3"/>
      <c r="B136" s="5"/>
      <c r="C136" s="3"/>
      <c r="D136" s="3"/>
      <c r="E136" s="3"/>
      <c r="F136" s="3"/>
      <c r="G136" s="3"/>
      <c r="H136" s="3"/>
      <c r="I136" s="3"/>
      <c r="J136" s="4"/>
      <c r="K136" s="3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  <c r="AA136" s="85"/>
      <c r="AB136" s="85"/>
      <c r="AC136" s="85"/>
      <c r="AD136" s="85"/>
      <c r="AE136" s="85"/>
      <c r="AF136" s="85"/>
      <c r="AG136" s="85"/>
      <c r="AH136" s="85"/>
      <c r="AI136" s="85"/>
      <c r="AJ136" s="85"/>
      <c r="AK136" s="85"/>
      <c r="AL136" s="85"/>
      <c r="AM136" s="85"/>
      <c r="AN136" s="85"/>
      <c r="AO136" s="85"/>
    </row>
    <row r="137" spans="1:41" x14ac:dyDescent="0.45">
      <c r="A137" s="3"/>
      <c r="B137" s="5"/>
      <c r="C137" s="3"/>
      <c r="D137" s="3"/>
      <c r="E137" s="3"/>
      <c r="F137" s="3"/>
      <c r="G137" s="3"/>
      <c r="H137" s="3"/>
      <c r="I137" s="3"/>
      <c r="J137" s="4"/>
      <c r="K137" s="3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  <c r="AA137" s="85"/>
      <c r="AB137" s="85"/>
      <c r="AC137" s="85"/>
      <c r="AD137" s="85"/>
      <c r="AE137" s="85"/>
      <c r="AF137" s="85"/>
      <c r="AG137" s="85"/>
      <c r="AH137" s="85"/>
      <c r="AI137" s="85"/>
      <c r="AJ137" s="85"/>
      <c r="AK137" s="85"/>
      <c r="AL137" s="85"/>
      <c r="AM137" s="85"/>
      <c r="AN137" s="85"/>
      <c r="AO137" s="85"/>
    </row>
    <row r="138" spans="1:41" x14ac:dyDescent="0.45">
      <c r="A138" s="3"/>
      <c r="B138" s="5"/>
      <c r="C138" s="3"/>
      <c r="D138" s="3"/>
      <c r="E138" s="3"/>
      <c r="F138" s="3"/>
      <c r="G138" s="3"/>
      <c r="H138" s="3"/>
      <c r="I138" s="3"/>
      <c r="J138" s="4"/>
      <c r="K138" s="3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/>
      <c r="AC138" s="85"/>
      <c r="AD138" s="85"/>
      <c r="AE138" s="85"/>
      <c r="AF138" s="85"/>
      <c r="AG138" s="85"/>
      <c r="AH138" s="85"/>
      <c r="AI138" s="85"/>
      <c r="AJ138" s="85"/>
      <c r="AK138" s="85"/>
      <c r="AL138" s="85"/>
      <c r="AM138" s="85"/>
      <c r="AN138" s="85"/>
      <c r="AO138" s="85"/>
    </row>
    <row r="139" spans="1:41" x14ac:dyDescent="0.45">
      <c r="A139" s="3"/>
      <c r="B139" s="5"/>
      <c r="C139" s="3"/>
      <c r="D139" s="3"/>
      <c r="E139" s="3"/>
      <c r="F139" s="3"/>
      <c r="G139" s="3"/>
      <c r="H139" s="3"/>
      <c r="I139" s="3"/>
      <c r="J139" s="4"/>
      <c r="K139" s="3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  <c r="AA139" s="85"/>
      <c r="AB139" s="85"/>
      <c r="AC139" s="85"/>
      <c r="AD139" s="85"/>
      <c r="AE139" s="85"/>
      <c r="AF139" s="85"/>
      <c r="AG139" s="85"/>
      <c r="AH139" s="85"/>
      <c r="AI139" s="85"/>
      <c r="AJ139" s="85"/>
      <c r="AK139" s="85"/>
      <c r="AL139" s="85"/>
      <c r="AM139" s="85"/>
      <c r="AN139" s="85"/>
      <c r="AO139" s="85"/>
    </row>
    <row r="140" spans="1:41" x14ac:dyDescent="0.45">
      <c r="A140" s="3"/>
      <c r="B140" s="5"/>
      <c r="C140" s="3"/>
      <c r="D140" s="3"/>
      <c r="E140" s="3"/>
      <c r="F140" s="3"/>
      <c r="G140" s="3"/>
      <c r="H140" s="3"/>
      <c r="I140" s="3"/>
      <c r="J140" s="4"/>
      <c r="K140" s="3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  <c r="AA140" s="85"/>
      <c r="AB140" s="85"/>
      <c r="AC140" s="85"/>
      <c r="AD140" s="85"/>
      <c r="AE140" s="85"/>
      <c r="AF140" s="85"/>
      <c r="AG140" s="85"/>
      <c r="AH140" s="85"/>
      <c r="AI140" s="85"/>
      <c r="AJ140" s="85"/>
      <c r="AK140" s="85"/>
      <c r="AL140" s="85"/>
      <c r="AM140" s="85"/>
      <c r="AN140" s="85"/>
      <c r="AO140" s="85"/>
    </row>
    <row r="141" spans="1:41" x14ac:dyDescent="0.45">
      <c r="A141" s="3"/>
      <c r="B141" s="5"/>
      <c r="C141" s="3"/>
      <c r="D141" s="3"/>
      <c r="E141" s="3"/>
      <c r="F141" s="3"/>
      <c r="G141" s="3"/>
      <c r="H141" s="3"/>
      <c r="I141" s="3"/>
      <c r="J141" s="4"/>
      <c r="K141" s="3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  <c r="AA141" s="85"/>
      <c r="AB141" s="85"/>
      <c r="AC141" s="85"/>
      <c r="AD141" s="85"/>
      <c r="AE141" s="85"/>
      <c r="AF141" s="85"/>
      <c r="AG141" s="85"/>
      <c r="AH141" s="85"/>
      <c r="AI141" s="85"/>
      <c r="AJ141" s="85"/>
      <c r="AK141" s="85"/>
      <c r="AL141" s="85"/>
      <c r="AM141" s="85"/>
      <c r="AN141" s="85"/>
      <c r="AO141" s="85"/>
    </row>
    <row r="142" spans="1:41" x14ac:dyDescent="0.45">
      <c r="A142" s="3"/>
      <c r="B142" s="5"/>
      <c r="C142" s="3"/>
      <c r="D142" s="3"/>
      <c r="E142" s="3"/>
      <c r="F142" s="3"/>
      <c r="G142" s="3"/>
      <c r="H142" s="3"/>
      <c r="I142" s="3"/>
      <c r="J142" s="4"/>
      <c r="K142" s="3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  <c r="AA142" s="85"/>
      <c r="AB142" s="85"/>
      <c r="AC142" s="85"/>
      <c r="AD142" s="85"/>
      <c r="AE142" s="85"/>
      <c r="AF142" s="85"/>
      <c r="AG142" s="85"/>
      <c r="AH142" s="85"/>
      <c r="AI142" s="85"/>
      <c r="AJ142" s="85"/>
      <c r="AK142" s="85"/>
      <c r="AL142" s="85"/>
      <c r="AM142" s="85"/>
      <c r="AN142" s="85"/>
      <c r="AO142" s="85"/>
    </row>
    <row r="143" spans="1:41" x14ac:dyDescent="0.45">
      <c r="A143" s="3"/>
      <c r="B143" s="5"/>
      <c r="C143" s="3"/>
      <c r="D143" s="3"/>
      <c r="E143" s="3"/>
      <c r="F143" s="3"/>
      <c r="G143" s="3"/>
      <c r="H143" s="3"/>
      <c r="I143" s="3"/>
      <c r="J143" s="4"/>
      <c r="K143" s="3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  <c r="AA143" s="85"/>
      <c r="AB143" s="85"/>
      <c r="AC143" s="85"/>
      <c r="AD143" s="85"/>
      <c r="AE143" s="85"/>
      <c r="AF143" s="85"/>
      <c r="AG143" s="85"/>
      <c r="AH143" s="85"/>
      <c r="AI143" s="85"/>
      <c r="AJ143" s="85"/>
      <c r="AK143" s="85"/>
      <c r="AL143" s="85"/>
      <c r="AM143" s="85"/>
      <c r="AN143" s="85"/>
      <c r="AO143" s="85"/>
    </row>
    <row r="144" spans="1:41" x14ac:dyDescent="0.45">
      <c r="A144" s="3"/>
      <c r="B144" s="5"/>
      <c r="C144" s="3"/>
      <c r="D144" s="3"/>
      <c r="E144" s="3"/>
      <c r="F144" s="3"/>
      <c r="G144" s="3"/>
      <c r="H144" s="3"/>
      <c r="I144" s="3"/>
      <c r="J144" s="4"/>
      <c r="K144" s="3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  <c r="AA144" s="85"/>
      <c r="AB144" s="85"/>
      <c r="AC144" s="85"/>
      <c r="AD144" s="85"/>
      <c r="AE144" s="85"/>
      <c r="AF144" s="85"/>
      <c r="AG144" s="85"/>
      <c r="AH144" s="85"/>
      <c r="AI144" s="85"/>
      <c r="AJ144" s="85"/>
      <c r="AK144" s="85"/>
      <c r="AL144" s="85"/>
      <c r="AM144" s="85"/>
      <c r="AN144" s="85"/>
      <c r="AO144" s="85"/>
    </row>
    <row r="145" spans="1:41" x14ac:dyDescent="0.45">
      <c r="A145" s="3"/>
      <c r="B145" s="5"/>
      <c r="C145" s="3"/>
      <c r="D145" s="3"/>
      <c r="E145" s="3"/>
      <c r="F145" s="3"/>
      <c r="G145" s="3"/>
      <c r="H145" s="3"/>
      <c r="I145" s="3"/>
      <c r="J145" s="4"/>
      <c r="K145" s="3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  <c r="AA145" s="85"/>
      <c r="AB145" s="85"/>
      <c r="AC145" s="85"/>
      <c r="AD145" s="85"/>
      <c r="AE145" s="85"/>
      <c r="AF145" s="85"/>
      <c r="AG145" s="85"/>
      <c r="AH145" s="85"/>
      <c r="AI145" s="85"/>
      <c r="AJ145" s="85"/>
      <c r="AK145" s="85"/>
      <c r="AL145" s="85"/>
      <c r="AM145" s="85"/>
      <c r="AN145" s="85"/>
      <c r="AO145" s="85"/>
    </row>
    <row r="146" spans="1:41" x14ac:dyDescent="0.45">
      <c r="A146" s="3"/>
      <c r="B146" s="5"/>
      <c r="C146" s="3"/>
      <c r="D146" s="3"/>
      <c r="E146" s="3"/>
      <c r="F146" s="3"/>
      <c r="G146" s="3"/>
      <c r="H146" s="3"/>
      <c r="I146" s="3"/>
      <c r="J146" s="4"/>
      <c r="K146" s="3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  <c r="AA146" s="85"/>
      <c r="AB146" s="85"/>
      <c r="AC146" s="85"/>
      <c r="AD146" s="85"/>
      <c r="AE146" s="85"/>
      <c r="AF146" s="85"/>
      <c r="AG146" s="85"/>
      <c r="AH146" s="85"/>
      <c r="AI146" s="85"/>
      <c r="AJ146" s="85"/>
      <c r="AK146" s="85"/>
      <c r="AL146" s="85"/>
      <c r="AM146" s="85"/>
      <c r="AN146" s="85"/>
      <c r="AO146" s="85"/>
    </row>
    <row r="147" spans="1:41" x14ac:dyDescent="0.45">
      <c r="A147" s="3"/>
      <c r="B147" s="5"/>
      <c r="C147" s="3"/>
      <c r="D147" s="3"/>
      <c r="E147" s="3"/>
      <c r="F147" s="3"/>
      <c r="G147" s="3"/>
      <c r="H147" s="3"/>
      <c r="I147" s="3"/>
      <c r="J147" s="4"/>
      <c r="K147" s="3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  <c r="AA147" s="85"/>
      <c r="AB147" s="85"/>
      <c r="AC147" s="85"/>
      <c r="AD147" s="85"/>
      <c r="AE147" s="85"/>
      <c r="AF147" s="85"/>
      <c r="AG147" s="85"/>
      <c r="AH147" s="85"/>
      <c r="AI147" s="85"/>
      <c r="AJ147" s="85"/>
      <c r="AK147" s="85"/>
      <c r="AL147" s="85"/>
      <c r="AM147" s="85"/>
      <c r="AN147" s="85"/>
      <c r="AO147" s="85"/>
    </row>
    <row r="148" spans="1:41" x14ac:dyDescent="0.45">
      <c r="A148" s="3"/>
      <c r="B148" s="5"/>
      <c r="C148" s="3"/>
      <c r="D148" s="3"/>
      <c r="E148" s="3"/>
      <c r="F148" s="3"/>
      <c r="G148" s="3"/>
      <c r="H148" s="3"/>
      <c r="I148" s="3"/>
      <c r="J148" s="4"/>
      <c r="K148" s="3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85"/>
      <c r="AA148" s="85"/>
      <c r="AB148" s="85"/>
      <c r="AC148" s="85"/>
      <c r="AD148" s="85"/>
      <c r="AE148" s="85"/>
      <c r="AF148" s="85"/>
      <c r="AG148" s="85"/>
      <c r="AH148" s="85"/>
      <c r="AI148" s="85"/>
      <c r="AJ148" s="85"/>
      <c r="AK148" s="85"/>
      <c r="AL148" s="85"/>
      <c r="AM148" s="85"/>
      <c r="AN148" s="85"/>
      <c r="AO148" s="85"/>
    </row>
    <row r="149" spans="1:41" x14ac:dyDescent="0.45">
      <c r="A149" s="3"/>
      <c r="B149" s="5"/>
      <c r="C149" s="3"/>
      <c r="D149" s="3"/>
      <c r="E149" s="3"/>
      <c r="F149" s="3"/>
      <c r="G149" s="3"/>
      <c r="H149" s="3"/>
      <c r="I149" s="3"/>
      <c r="J149" s="4"/>
      <c r="K149" s="3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  <c r="AA149" s="85"/>
      <c r="AB149" s="85"/>
      <c r="AC149" s="85"/>
      <c r="AD149" s="85"/>
      <c r="AE149" s="85"/>
      <c r="AF149" s="85"/>
      <c r="AG149" s="85"/>
      <c r="AH149" s="85"/>
      <c r="AI149" s="85"/>
      <c r="AJ149" s="85"/>
      <c r="AK149" s="85"/>
      <c r="AL149" s="85"/>
      <c r="AM149" s="85"/>
      <c r="AN149" s="85"/>
      <c r="AO149" s="85"/>
    </row>
    <row r="150" spans="1:41" x14ac:dyDescent="0.45">
      <c r="A150" s="3"/>
      <c r="B150" s="5"/>
      <c r="C150" s="3"/>
      <c r="D150" s="3"/>
      <c r="E150" s="3"/>
      <c r="F150" s="3"/>
      <c r="G150" s="3"/>
      <c r="H150" s="3"/>
      <c r="I150" s="3"/>
      <c r="J150" s="4"/>
      <c r="K150" s="3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  <c r="AA150" s="85"/>
      <c r="AB150" s="85"/>
      <c r="AC150" s="85"/>
      <c r="AD150" s="85"/>
      <c r="AE150" s="85"/>
      <c r="AF150" s="85"/>
      <c r="AG150" s="85"/>
      <c r="AH150" s="85"/>
      <c r="AI150" s="85"/>
      <c r="AJ150" s="85"/>
      <c r="AK150" s="85"/>
      <c r="AL150" s="85"/>
      <c r="AM150" s="85"/>
      <c r="AN150" s="85"/>
      <c r="AO150" s="85"/>
    </row>
    <row r="151" spans="1:41" x14ac:dyDescent="0.45">
      <c r="A151" s="3"/>
      <c r="B151" s="5"/>
      <c r="C151" s="3"/>
      <c r="D151" s="3"/>
      <c r="E151" s="3"/>
      <c r="F151" s="3"/>
      <c r="G151" s="3"/>
      <c r="H151" s="3"/>
      <c r="I151" s="3"/>
      <c r="J151" s="4"/>
      <c r="K151" s="3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  <c r="AA151" s="85"/>
      <c r="AB151" s="85"/>
      <c r="AC151" s="85"/>
      <c r="AD151" s="85"/>
      <c r="AE151" s="85"/>
      <c r="AF151" s="85"/>
      <c r="AG151" s="85"/>
      <c r="AH151" s="85"/>
      <c r="AI151" s="85"/>
      <c r="AJ151" s="85"/>
      <c r="AK151" s="85"/>
      <c r="AL151" s="85"/>
      <c r="AM151" s="85"/>
      <c r="AN151" s="85"/>
      <c r="AO151" s="85"/>
    </row>
    <row r="152" spans="1:41" x14ac:dyDescent="0.45">
      <c r="A152" s="3"/>
      <c r="B152" s="5"/>
      <c r="C152" s="3"/>
      <c r="D152" s="3"/>
      <c r="E152" s="3"/>
      <c r="F152" s="3"/>
      <c r="G152" s="3"/>
      <c r="H152" s="3"/>
      <c r="I152" s="3"/>
      <c r="J152" s="4"/>
      <c r="K152" s="3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  <c r="AG152" s="85"/>
      <c r="AH152" s="85"/>
      <c r="AI152" s="85"/>
      <c r="AJ152" s="85"/>
      <c r="AK152" s="85"/>
      <c r="AL152" s="85"/>
      <c r="AM152" s="85"/>
      <c r="AN152" s="85"/>
      <c r="AO152" s="85"/>
    </row>
    <row r="153" spans="1:41" x14ac:dyDescent="0.45">
      <c r="A153" s="3"/>
      <c r="B153" s="5"/>
      <c r="C153" s="3"/>
      <c r="D153" s="3"/>
      <c r="E153" s="3"/>
      <c r="F153" s="3"/>
      <c r="G153" s="3"/>
      <c r="H153" s="3"/>
      <c r="I153" s="3"/>
      <c r="J153" s="4"/>
      <c r="K153" s="3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  <c r="AF153" s="85"/>
      <c r="AG153" s="85"/>
      <c r="AH153" s="85"/>
      <c r="AI153" s="85"/>
      <c r="AJ153" s="85"/>
      <c r="AK153" s="85"/>
      <c r="AL153" s="85"/>
      <c r="AM153" s="85"/>
      <c r="AN153" s="85"/>
      <c r="AO153" s="85"/>
    </row>
    <row r="154" spans="1:41" x14ac:dyDescent="0.45">
      <c r="A154" s="3"/>
      <c r="B154" s="5"/>
      <c r="C154" s="3"/>
      <c r="D154" s="3"/>
      <c r="E154" s="3"/>
      <c r="F154" s="3"/>
      <c r="G154" s="3"/>
      <c r="H154" s="3"/>
      <c r="I154" s="3"/>
      <c r="J154" s="4"/>
      <c r="K154" s="3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  <c r="AG154" s="85"/>
      <c r="AH154" s="85"/>
      <c r="AI154" s="85"/>
      <c r="AJ154" s="85"/>
      <c r="AK154" s="85"/>
      <c r="AL154" s="85"/>
      <c r="AM154" s="85"/>
      <c r="AN154" s="85"/>
      <c r="AO154" s="85"/>
    </row>
    <row r="155" spans="1:41" x14ac:dyDescent="0.45">
      <c r="A155" s="3"/>
      <c r="B155" s="5"/>
      <c r="C155" s="3"/>
      <c r="D155" s="3"/>
      <c r="E155" s="3"/>
      <c r="F155" s="3"/>
      <c r="G155" s="3"/>
      <c r="H155" s="3"/>
      <c r="I155" s="3"/>
      <c r="J155" s="4"/>
      <c r="K155" s="3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  <c r="AA155" s="85"/>
      <c r="AB155" s="85"/>
      <c r="AC155" s="85"/>
      <c r="AD155" s="85"/>
      <c r="AE155" s="85"/>
      <c r="AF155" s="85"/>
      <c r="AG155" s="85"/>
      <c r="AH155" s="85"/>
      <c r="AI155" s="85"/>
      <c r="AJ155" s="85"/>
      <c r="AK155" s="85"/>
      <c r="AL155" s="85"/>
      <c r="AM155" s="85"/>
      <c r="AN155" s="85"/>
      <c r="AO155" s="85"/>
    </row>
    <row r="156" spans="1:41" x14ac:dyDescent="0.45">
      <c r="A156" s="3"/>
      <c r="B156" s="5"/>
      <c r="C156" s="3"/>
      <c r="D156" s="3"/>
      <c r="E156" s="3"/>
      <c r="F156" s="3"/>
      <c r="G156" s="3"/>
      <c r="H156" s="3"/>
      <c r="I156" s="3"/>
      <c r="J156" s="4"/>
      <c r="K156" s="3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  <c r="AA156" s="85"/>
      <c r="AB156" s="85"/>
      <c r="AC156" s="85"/>
      <c r="AD156" s="85"/>
      <c r="AE156" s="85"/>
      <c r="AF156" s="85"/>
      <c r="AG156" s="85"/>
      <c r="AH156" s="85"/>
      <c r="AI156" s="85"/>
      <c r="AJ156" s="85"/>
      <c r="AK156" s="85"/>
      <c r="AL156" s="85"/>
      <c r="AM156" s="85"/>
      <c r="AN156" s="85"/>
      <c r="AO156" s="85"/>
    </row>
    <row r="157" spans="1:41" x14ac:dyDescent="0.45">
      <c r="A157" s="3"/>
      <c r="B157" s="5"/>
      <c r="C157" s="3"/>
      <c r="D157" s="3"/>
      <c r="E157" s="3"/>
      <c r="F157" s="3"/>
      <c r="G157" s="3"/>
      <c r="H157" s="3"/>
      <c r="I157" s="3"/>
      <c r="J157" s="4"/>
      <c r="K157" s="3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  <c r="AA157" s="85"/>
      <c r="AB157" s="85"/>
      <c r="AC157" s="85"/>
      <c r="AD157" s="85"/>
      <c r="AE157" s="85"/>
      <c r="AF157" s="85"/>
      <c r="AG157" s="85"/>
      <c r="AH157" s="85"/>
      <c r="AI157" s="85"/>
      <c r="AJ157" s="85"/>
      <c r="AK157" s="85"/>
      <c r="AL157" s="85"/>
      <c r="AM157" s="85"/>
      <c r="AN157" s="85"/>
      <c r="AO157" s="85"/>
    </row>
    <row r="158" spans="1:41" x14ac:dyDescent="0.45">
      <c r="A158" s="3"/>
      <c r="B158" s="5"/>
      <c r="C158" s="3"/>
      <c r="D158" s="3"/>
      <c r="E158" s="3"/>
      <c r="F158" s="3"/>
      <c r="G158" s="3"/>
      <c r="H158" s="3"/>
      <c r="I158" s="3"/>
      <c r="J158" s="4"/>
      <c r="K158" s="3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85"/>
      <c r="AA158" s="85"/>
      <c r="AB158" s="85"/>
      <c r="AC158" s="85"/>
      <c r="AD158" s="85"/>
      <c r="AE158" s="85"/>
      <c r="AF158" s="85"/>
      <c r="AG158" s="85"/>
      <c r="AH158" s="85"/>
      <c r="AI158" s="85"/>
      <c r="AJ158" s="85"/>
      <c r="AK158" s="85"/>
      <c r="AL158" s="85"/>
      <c r="AM158" s="85"/>
      <c r="AN158" s="85"/>
      <c r="AO158" s="85"/>
    </row>
    <row r="159" spans="1:41" x14ac:dyDescent="0.45">
      <c r="A159" s="3"/>
      <c r="B159" s="5"/>
      <c r="C159" s="3"/>
      <c r="D159" s="3"/>
      <c r="E159" s="3"/>
      <c r="F159" s="3"/>
      <c r="G159" s="3"/>
      <c r="H159" s="3"/>
      <c r="I159" s="3"/>
      <c r="J159" s="4"/>
      <c r="K159" s="3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  <c r="AA159" s="85"/>
      <c r="AB159" s="85"/>
      <c r="AC159" s="85"/>
      <c r="AD159" s="85"/>
      <c r="AE159" s="85"/>
      <c r="AF159" s="85"/>
      <c r="AG159" s="85"/>
      <c r="AH159" s="85"/>
      <c r="AI159" s="85"/>
      <c r="AJ159" s="85"/>
      <c r="AK159" s="85"/>
      <c r="AL159" s="85"/>
      <c r="AM159" s="85"/>
      <c r="AN159" s="85"/>
      <c r="AO159" s="85"/>
    </row>
    <row r="160" spans="1:41" x14ac:dyDescent="0.45">
      <c r="A160" s="3"/>
      <c r="B160" s="5"/>
      <c r="C160" s="3"/>
      <c r="D160" s="3"/>
      <c r="E160" s="3"/>
      <c r="F160" s="3"/>
      <c r="G160" s="3"/>
      <c r="H160" s="3"/>
      <c r="I160" s="3"/>
      <c r="J160" s="4"/>
      <c r="K160" s="3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  <c r="AJ160" s="85"/>
      <c r="AK160" s="85"/>
      <c r="AL160" s="85"/>
      <c r="AM160" s="85"/>
      <c r="AN160" s="85"/>
      <c r="AO160" s="85"/>
    </row>
    <row r="161" spans="1:41" x14ac:dyDescent="0.45">
      <c r="A161" s="3"/>
      <c r="B161" s="5"/>
      <c r="C161" s="3"/>
      <c r="D161" s="3"/>
      <c r="E161" s="3"/>
      <c r="F161" s="3"/>
      <c r="G161" s="3"/>
      <c r="H161" s="3"/>
      <c r="I161" s="3"/>
      <c r="J161" s="4"/>
      <c r="K161" s="3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  <c r="AA161" s="85"/>
      <c r="AB161" s="85"/>
      <c r="AC161" s="85"/>
      <c r="AD161" s="85"/>
      <c r="AE161" s="85"/>
      <c r="AF161" s="85"/>
      <c r="AG161" s="85"/>
      <c r="AH161" s="85"/>
      <c r="AI161" s="85"/>
      <c r="AJ161" s="85"/>
      <c r="AK161" s="85"/>
      <c r="AL161" s="85"/>
      <c r="AM161" s="85"/>
      <c r="AN161" s="85"/>
      <c r="AO161" s="85"/>
    </row>
    <row r="162" spans="1:41" x14ac:dyDescent="0.45">
      <c r="A162" s="3"/>
      <c r="B162" s="5"/>
      <c r="C162" s="3"/>
      <c r="D162" s="3"/>
      <c r="E162" s="3"/>
      <c r="F162" s="3"/>
      <c r="G162" s="3"/>
      <c r="H162" s="3"/>
      <c r="I162" s="3"/>
      <c r="J162" s="4"/>
      <c r="K162" s="3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  <c r="AA162" s="85"/>
      <c r="AB162" s="85"/>
      <c r="AC162" s="85"/>
      <c r="AD162" s="85"/>
      <c r="AE162" s="85"/>
      <c r="AF162" s="85"/>
      <c r="AG162" s="85"/>
      <c r="AH162" s="85"/>
      <c r="AI162" s="85"/>
      <c r="AJ162" s="85"/>
      <c r="AK162" s="85"/>
      <c r="AL162" s="85"/>
      <c r="AM162" s="85"/>
      <c r="AN162" s="85"/>
      <c r="AO162" s="85"/>
    </row>
    <row r="163" spans="1:41" x14ac:dyDescent="0.45">
      <c r="A163" s="3"/>
      <c r="B163" s="5"/>
      <c r="C163" s="3"/>
      <c r="D163" s="3"/>
      <c r="E163" s="3"/>
      <c r="F163" s="3"/>
      <c r="G163" s="3"/>
      <c r="H163" s="3"/>
      <c r="I163" s="3"/>
      <c r="J163" s="4"/>
      <c r="K163" s="3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85"/>
      <c r="AA163" s="85"/>
      <c r="AB163" s="85"/>
      <c r="AC163" s="85"/>
      <c r="AD163" s="85"/>
      <c r="AE163" s="85"/>
      <c r="AF163" s="85"/>
      <c r="AG163" s="85"/>
      <c r="AH163" s="85"/>
      <c r="AI163" s="85"/>
      <c r="AJ163" s="85"/>
      <c r="AK163" s="85"/>
      <c r="AL163" s="85"/>
      <c r="AM163" s="85"/>
      <c r="AN163" s="85"/>
      <c r="AO163" s="85"/>
    </row>
    <row r="164" spans="1:41" x14ac:dyDescent="0.45">
      <c r="A164" s="3"/>
      <c r="B164" s="5"/>
      <c r="C164" s="3"/>
      <c r="D164" s="3"/>
      <c r="E164" s="3"/>
      <c r="F164" s="3"/>
      <c r="G164" s="3"/>
      <c r="H164" s="3"/>
      <c r="I164" s="3"/>
      <c r="J164" s="4"/>
      <c r="K164" s="3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  <c r="AJ164" s="85"/>
      <c r="AK164" s="85"/>
      <c r="AL164" s="85"/>
      <c r="AM164" s="85"/>
      <c r="AN164" s="85"/>
      <c r="AO164" s="85"/>
    </row>
    <row r="165" spans="1:41" x14ac:dyDescent="0.45">
      <c r="A165" s="3"/>
      <c r="B165" s="5"/>
      <c r="C165" s="3"/>
      <c r="D165" s="3"/>
      <c r="E165" s="3"/>
      <c r="F165" s="3"/>
      <c r="G165" s="3"/>
      <c r="H165" s="3"/>
      <c r="I165" s="3"/>
      <c r="J165" s="4"/>
      <c r="K165" s="3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  <c r="AA165" s="85"/>
      <c r="AB165" s="85"/>
      <c r="AC165" s="85"/>
      <c r="AD165" s="85"/>
      <c r="AE165" s="85"/>
      <c r="AF165" s="85"/>
      <c r="AG165" s="85"/>
      <c r="AH165" s="85"/>
      <c r="AI165" s="85"/>
      <c r="AJ165" s="85"/>
      <c r="AK165" s="85"/>
      <c r="AL165" s="85"/>
      <c r="AM165" s="85"/>
      <c r="AN165" s="85"/>
      <c r="AO165" s="85"/>
    </row>
    <row r="166" spans="1:41" x14ac:dyDescent="0.45">
      <c r="A166" s="3"/>
      <c r="B166" s="5"/>
      <c r="C166" s="3"/>
      <c r="D166" s="3"/>
      <c r="E166" s="3"/>
      <c r="F166" s="3"/>
      <c r="G166" s="3"/>
      <c r="H166" s="3"/>
      <c r="I166" s="3"/>
      <c r="J166" s="4"/>
      <c r="K166" s="3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  <c r="AA166" s="85"/>
      <c r="AB166" s="85"/>
      <c r="AC166" s="85"/>
      <c r="AD166" s="85"/>
      <c r="AE166" s="85"/>
      <c r="AF166" s="85"/>
      <c r="AG166" s="85"/>
      <c r="AH166" s="85"/>
      <c r="AI166" s="85"/>
      <c r="AJ166" s="85"/>
      <c r="AK166" s="85"/>
      <c r="AL166" s="85"/>
      <c r="AM166" s="85"/>
      <c r="AN166" s="85"/>
      <c r="AO166" s="85"/>
    </row>
    <row r="167" spans="1:41" x14ac:dyDescent="0.45">
      <c r="A167" s="3"/>
      <c r="B167" s="5"/>
      <c r="C167" s="3"/>
      <c r="D167" s="3"/>
      <c r="E167" s="3"/>
      <c r="F167" s="3"/>
      <c r="G167" s="3"/>
      <c r="H167" s="3"/>
      <c r="I167" s="3"/>
      <c r="J167" s="4"/>
      <c r="K167" s="3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  <c r="AA167" s="85"/>
      <c r="AB167" s="85"/>
      <c r="AC167" s="85"/>
      <c r="AD167" s="85"/>
      <c r="AE167" s="85"/>
      <c r="AF167" s="85"/>
      <c r="AG167" s="85"/>
      <c r="AH167" s="85"/>
      <c r="AI167" s="85"/>
      <c r="AJ167" s="85"/>
      <c r="AK167" s="85"/>
      <c r="AL167" s="85"/>
      <c r="AM167" s="85"/>
      <c r="AN167" s="85"/>
      <c r="AO167" s="85"/>
    </row>
    <row r="168" spans="1:41" x14ac:dyDescent="0.45">
      <c r="A168" s="3"/>
      <c r="B168" s="5"/>
      <c r="C168" s="3"/>
      <c r="D168" s="3"/>
      <c r="E168" s="3"/>
      <c r="F168" s="3"/>
      <c r="G168" s="3"/>
      <c r="H168" s="3"/>
      <c r="I168" s="3"/>
      <c r="J168" s="4"/>
      <c r="K168" s="3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  <c r="AA168" s="85"/>
      <c r="AB168" s="85"/>
      <c r="AC168" s="85"/>
      <c r="AD168" s="85"/>
      <c r="AE168" s="85"/>
      <c r="AF168" s="85"/>
      <c r="AG168" s="85"/>
      <c r="AH168" s="85"/>
      <c r="AI168" s="85"/>
      <c r="AJ168" s="85"/>
      <c r="AK168" s="85"/>
      <c r="AL168" s="85"/>
      <c r="AM168" s="85"/>
      <c r="AN168" s="85"/>
      <c r="AO168" s="85"/>
    </row>
    <row r="169" spans="1:41" x14ac:dyDescent="0.45">
      <c r="A169" s="3"/>
      <c r="B169" s="5"/>
      <c r="C169" s="3"/>
      <c r="D169" s="3"/>
      <c r="E169" s="3"/>
      <c r="F169" s="3"/>
      <c r="G169" s="3"/>
      <c r="H169" s="3"/>
      <c r="I169" s="3"/>
      <c r="J169" s="4"/>
      <c r="K169" s="3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  <c r="AA169" s="85"/>
      <c r="AB169" s="85"/>
      <c r="AC169" s="85"/>
      <c r="AD169" s="85"/>
      <c r="AE169" s="85"/>
      <c r="AF169" s="85"/>
      <c r="AG169" s="85"/>
      <c r="AH169" s="85"/>
      <c r="AI169" s="85"/>
      <c r="AJ169" s="85"/>
      <c r="AK169" s="85"/>
      <c r="AL169" s="85"/>
      <c r="AM169" s="85"/>
      <c r="AN169" s="85"/>
      <c r="AO169" s="85"/>
    </row>
    <row r="170" spans="1:41" x14ac:dyDescent="0.45">
      <c r="A170" s="3"/>
      <c r="B170" s="5"/>
      <c r="C170" s="3"/>
      <c r="D170" s="3"/>
      <c r="E170" s="3"/>
      <c r="F170" s="3"/>
      <c r="G170" s="3"/>
      <c r="H170" s="3"/>
      <c r="I170" s="3"/>
      <c r="J170" s="4"/>
      <c r="K170" s="3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  <c r="AA170" s="85"/>
      <c r="AB170" s="85"/>
      <c r="AC170" s="85"/>
      <c r="AD170" s="85"/>
      <c r="AE170" s="85"/>
      <c r="AF170" s="85"/>
      <c r="AG170" s="85"/>
      <c r="AH170" s="85"/>
      <c r="AI170" s="85"/>
      <c r="AJ170" s="85"/>
      <c r="AK170" s="85"/>
      <c r="AL170" s="85"/>
      <c r="AM170" s="85"/>
      <c r="AN170" s="85"/>
      <c r="AO170" s="85"/>
    </row>
    <row r="171" spans="1:41" x14ac:dyDescent="0.45">
      <c r="A171" s="3"/>
      <c r="B171" s="5"/>
      <c r="C171" s="3"/>
      <c r="D171" s="3"/>
      <c r="E171" s="3"/>
      <c r="F171" s="3"/>
      <c r="G171" s="3"/>
      <c r="H171" s="3"/>
      <c r="I171" s="3"/>
      <c r="J171" s="4"/>
      <c r="K171" s="3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  <c r="AA171" s="85"/>
      <c r="AB171" s="85"/>
      <c r="AC171" s="85"/>
      <c r="AD171" s="85"/>
      <c r="AE171" s="85"/>
      <c r="AF171" s="85"/>
      <c r="AG171" s="85"/>
      <c r="AH171" s="85"/>
      <c r="AI171" s="85"/>
      <c r="AJ171" s="85"/>
      <c r="AK171" s="85"/>
      <c r="AL171" s="85"/>
      <c r="AM171" s="85"/>
      <c r="AN171" s="85"/>
      <c r="AO171" s="85"/>
    </row>
    <row r="172" spans="1:41" x14ac:dyDescent="0.45">
      <c r="A172" s="3"/>
      <c r="B172" s="5"/>
      <c r="C172" s="3"/>
      <c r="D172" s="3"/>
      <c r="E172" s="3"/>
      <c r="F172" s="3"/>
      <c r="G172" s="3"/>
      <c r="H172" s="3"/>
      <c r="I172" s="3"/>
      <c r="J172" s="4"/>
      <c r="K172" s="3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  <c r="AA172" s="85"/>
      <c r="AB172" s="85"/>
      <c r="AC172" s="85"/>
      <c r="AD172" s="85"/>
      <c r="AE172" s="85"/>
      <c r="AF172" s="85"/>
      <c r="AG172" s="85"/>
      <c r="AH172" s="85"/>
      <c r="AI172" s="85"/>
      <c r="AJ172" s="85"/>
      <c r="AK172" s="85"/>
      <c r="AL172" s="85"/>
      <c r="AM172" s="85"/>
      <c r="AN172" s="85"/>
      <c r="AO172" s="85"/>
    </row>
    <row r="173" spans="1:41" x14ac:dyDescent="0.45">
      <c r="A173" s="3"/>
      <c r="B173" s="5"/>
      <c r="C173" s="3"/>
      <c r="D173" s="3"/>
      <c r="E173" s="3"/>
      <c r="F173" s="3"/>
      <c r="G173" s="3"/>
      <c r="H173" s="3"/>
      <c r="I173" s="3"/>
      <c r="J173" s="4"/>
      <c r="K173" s="3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  <c r="AA173" s="85"/>
      <c r="AB173" s="85"/>
      <c r="AC173" s="85"/>
      <c r="AD173" s="85"/>
      <c r="AE173" s="85"/>
      <c r="AF173" s="85"/>
      <c r="AG173" s="85"/>
      <c r="AH173" s="85"/>
      <c r="AI173" s="85"/>
      <c r="AJ173" s="85"/>
      <c r="AK173" s="85"/>
      <c r="AL173" s="85"/>
      <c r="AM173" s="85"/>
      <c r="AN173" s="85"/>
      <c r="AO173" s="85"/>
    </row>
    <row r="174" spans="1:41" x14ac:dyDescent="0.45">
      <c r="A174" s="3"/>
      <c r="B174" s="5"/>
      <c r="C174" s="3"/>
      <c r="D174" s="3"/>
      <c r="E174" s="3"/>
      <c r="F174" s="3"/>
      <c r="G174" s="3"/>
      <c r="H174" s="3"/>
      <c r="I174" s="3"/>
      <c r="J174" s="4"/>
      <c r="K174" s="3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  <c r="AA174" s="85"/>
      <c r="AB174" s="85"/>
      <c r="AC174" s="85"/>
      <c r="AD174" s="85"/>
      <c r="AE174" s="85"/>
      <c r="AF174" s="85"/>
      <c r="AG174" s="85"/>
      <c r="AH174" s="85"/>
      <c r="AI174" s="85"/>
      <c r="AJ174" s="85"/>
      <c r="AK174" s="85"/>
      <c r="AL174" s="85"/>
      <c r="AM174" s="85"/>
      <c r="AN174" s="85"/>
      <c r="AO174" s="85"/>
    </row>
    <row r="175" spans="1:41" x14ac:dyDescent="0.45">
      <c r="A175" s="3"/>
      <c r="B175" s="5"/>
      <c r="C175" s="3"/>
      <c r="D175" s="3"/>
      <c r="E175" s="3"/>
      <c r="F175" s="3"/>
      <c r="G175" s="3"/>
      <c r="H175" s="3"/>
      <c r="I175" s="3"/>
      <c r="J175" s="4"/>
      <c r="K175" s="3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85"/>
      <c r="AA175" s="85"/>
      <c r="AB175" s="85"/>
      <c r="AC175" s="85"/>
      <c r="AD175" s="85"/>
      <c r="AE175" s="85"/>
      <c r="AF175" s="85"/>
      <c r="AG175" s="85"/>
      <c r="AH175" s="85"/>
      <c r="AI175" s="85"/>
      <c r="AJ175" s="85"/>
      <c r="AK175" s="85"/>
      <c r="AL175" s="85"/>
      <c r="AM175" s="85"/>
      <c r="AN175" s="85"/>
      <c r="AO175" s="85"/>
    </row>
    <row r="176" spans="1:41" x14ac:dyDescent="0.45">
      <c r="A176" s="3"/>
      <c r="B176" s="5"/>
      <c r="C176" s="3"/>
      <c r="D176" s="3"/>
      <c r="E176" s="3"/>
      <c r="F176" s="3"/>
      <c r="G176" s="3"/>
      <c r="H176" s="3"/>
      <c r="I176" s="3"/>
      <c r="J176" s="4"/>
      <c r="K176" s="3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5"/>
      <c r="Z176" s="85"/>
      <c r="AA176" s="85"/>
      <c r="AB176" s="85"/>
      <c r="AC176" s="85"/>
      <c r="AD176" s="85"/>
      <c r="AE176" s="85"/>
      <c r="AF176" s="85"/>
      <c r="AG176" s="85"/>
      <c r="AH176" s="85"/>
      <c r="AI176" s="85"/>
      <c r="AJ176" s="85"/>
      <c r="AK176" s="85"/>
      <c r="AL176" s="85"/>
      <c r="AM176" s="85"/>
      <c r="AN176" s="85"/>
      <c r="AO176" s="85"/>
    </row>
    <row r="177" spans="2:11" x14ac:dyDescent="0.45">
      <c r="B177" s="5"/>
      <c r="C177" s="3"/>
      <c r="D177" s="3"/>
      <c r="E177" s="3"/>
      <c r="F177" s="3"/>
      <c r="G177" s="3"/>
      <c r="H177" s="3"/>
      <c r="I177" s="3"/>
      <c r="J177" s="4"/>
      <c r="K177" s="3"/>
    </row>
    <row r="178" spans="2:11" x14ac:dyDescent="0.45">
      <c r="B178" s="5"/>
      <c r="C178" s="3"/>
      <c r="D178" s="3"/>
      <c r="E178" s="3"/>
      <c r="F178" s="3"/>
      <c r="G178" s="3"/>
      <c r="H178" s="3"/>
      <c r="I178" s="3"/>
      <c r="J178" s="4"/>
      <c r="K178" s="3"/>
    </row>
    <row r="179" spans="2:11" x14ac:dyDescent="0.45">
      <c r="B179" s="5"/>
      <c r="C179" s="3"/>
      <c r="D179" s="3"/>
      <c r="E179" s="3"/>
      <c r="F179" s="3"/>
      <c r="G179" s="3"/>
      <c r="H179" s="3"/>
      <c r="I179" s="3"/>
      <c r="J179" s="4"/>
      <c r="K179" s="3"/>
    </row>
    <row r="180" spans="2:11" x14ac:dyDescent="0.45">
      <c r="B180" s="5"/>
      <c r="C180" s="3"/>
      <c r="D180" s="3"/>
      <c r="E180" s="3"/>
      <c r="F180" s="3"/>
      <c r="G180" s="3"/>
      <c r="H180" s="3"/>
      <c r="I180" s="3"/>
      <c r="J180" s="4"/>
      <c r="K180" s="3"/>
    </row>
  </sheetData>
  <sheetProtection algorithmName="SHA-512" hashValue="hjs6SQ87LQM0XBwJotMrflORsG3eA4UT+dRA1sSJgJ3Ggldq3v9zunX72khkzJ98A2Y0hwiJAUzH6uMnQ+y6oA==" saltValue="ZpYfuPWwgFJWUVdEX2f4UQ==" spinCount="100000" sheet="1" formatColumns="0" formatRows="0" selectLockedCells="1"/>
  <mergeCells count="10">
    <mergeCell ref="C24:C25"/>
    <mergeCell ref="D7:I7"/>
    <mergeCell ref="D12:E12"/>
    <mergeCell ref="F29:G29"/>
    <mergeCell ref="F28:G28"/>
    <mergeCell ref="F27:G27"/>
    <mergeCell ref="F26:G26"/>
    <mergeCell ref="D8:I8"/>
    <mergeCell ref="D9:I9"/>
    <mergeCell ref="D10:I10"/>
  </mergeCells>
  <conditionalFormatting sqref="C23:G23 C29:H29">
    <cfRule type="expression" dxfId="1" priority="2">
      <formula>OR(ISBLANK($G$22),$G$22&lt;0.01)</formula>
    </cfRule>
  </conditionalFormatting>
  <dataValidations count="7">
    <dataValidation type="decimal" operator="greaterThan" allowBlank="1" showInputMessage="1" showErrorMessage="1" prompt="No negative areas" sqref="F68:F71" xr:uid="{2E20193A-EC1C-4EF5-8999-C37AAD1EE6F9}">
      <formula1>0</formula1>
    </dataValidation>
    <dataValidation type="decimal" operator="greaterThanOrEqual" allowBlank="1" showErrorMessage="1" error="No negative areas" prompt="No negative areas" sqref="F67" xr:uid="{384E8532-EEDD-4F72-85DA-35857870D0A6}">
      <formula1>0</formula1>
    </dataValidation>
    <dataValidation type="decimal" allowBlank="1" showInputMessage="1" showErrorMessage="1" sqref="G67:G68" xr:uid="{B74D25A5-9C37-451E-B03E-6559D2898A79}">
      <formula1>#REF!</formula1>
      <formula2>#REF!</formula2>
    </dataValidation>
    <dataValidation type="list" allowBlank="1" showInputMessage="1" showErrorMessage="1" sqref="C43:C66" xr:uid="{2215242E-E9D4-402F-BA06-E528CAC384FB}">
      <formula1>$N$24:$N$33</formula1>
    </dataValidation>
    <dataValidation type="decimal" operator="greaterThanOrEqual" allowBlank="1" showErrorMessage="1" error="Please enter a construction R-value at least as high as in Column D" sqref="H43:H66" xr:uid="{E4E54676-F483-4551-B9F4-58E48D8B0BAD}">
      <formula1>M43</formula1>
    </dataValidation>
    <dataValidation type="list" allowBlank="1" showErrorMessage="1" error="Please enter either housing or other buildings &lt; 300m²" sqref="I14" xr:uid="{B3CE665B-CE45-4528-81A4-A433166EC638}">
      <formula1>"Housing, Other buildings&lt;300 m²"</formula1>
    </dataValidation>
    <dataValidation type="list" allowBlank="1" showInputMessage="1" showErrorMessage="1" error="Please enter a location from the drop down list" sqref="D12:E12" xr:uid="{121CA6D9-19CF-447F-97ED-967B8564FAC0}">
      <formula1>TAs</formula1>
    </dataValidation>
  </dataValidations>
  <pageMargins left="0.70866141732283472" right="0.70866141732283472" top="0.74803149606299213" bottom="0.74803149606299213" header="0.31496062992125984" footer="0.31496062992125984"/>
  <pageSetup paperSize="9" scale="79" fitToHeight="0" orientation="landscape" r:id="rId1"/>
  <headerFooter>
    <oddFooter>&amp;CPage &amp;P of &amp;N</oddFooter>
  </headerFooter>
  <rowBreaks count="1" manualBreakCount="1">
    <brk id="40" max="16383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4" operator="containsText" id="{4A1A3A80-CFFC-4D23-8898-2BAFF097C6D6}">
            <xm:f>NOT(ISERROR(SEARCH(-1,D43)))</xm:f>
            <xm:f>-1</xm:f>
            <x14:dxf>
              <font>
                <color theme="5" tint="0.79998168889431442"/>
              </font>
              <fill>
                <patternFill>
                  <bgColor theme="5" tint="0.79998168889431442"/>
                </patternFill>
              </fill>
            </x14:dxf>
          </x14:cfRule>
          <xm:sqref>D43:D66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11</vt:i4>
      </vt:variant>
    </vt:vector>
  </HeadingPairs>
  <TitlesOfParts>
    <vt:vector size="13" baseType="lpstr">
      <vt:lpstr>Introduction</vt:lpstr>
      <vt:lpstr>Schedule Method</vt:lpstr>
      <vt:lpstr>DoorArea</vt:lpstr>
      <vt:lpstr>Introduction!Print_Area</vt:lpstr>
      <vt:lpstr>'Schedule Method'!Print_Area</vt:lpstr>
      <vt:lpstr>'Schedule Method'!Print_Titles</vt:lpstr>
      <vt:lpstr>SEWTotalWalls</vt:lpstr>
      <vt:lpstr>SEWWindows</vt:lpstr>
      <vt:lpstr>'Schedule Method'!SkylightArea</vt:lpstr>
      <vt:lpstr>TAs</vt:lpstr>
      <vt:lpstr>'Schedule Method'!TotalRoofArea</vt:lpstr>
      <vt:lpstr>TotalWallArea</vt:lpstr>
      <vt:lpstr>WindowArea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Pollard</dc:creator>
  <cp:lastModifiedBy>Stephanie Breen-Howley</cp:lastModifiedBy>
  <cp:lastPrinted>2022-09-12T23:16:46Z</cp:lastPrinted>
  <dcterms:created xsi:type="dcterms:W3CDTF">2022-05-20T01:26:55Z</dcterms:created>
  <dcterms:modified xsi:type="dcterms:W3CDTF">2025-12-02T23:31:47Z</dcterms:modified>
</cp:coreProperties>
</file>